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85" windowWidth="15480" windowHeight="8700" activeTab="14"/>
  </bookViews>
  <sheets>
    <sheet name="consolida eixos" sheetId="1" r:id="rId1"/>
    <sheet name="consolida 1" sheetId="2" r:id="rId2"/>
    <sheet name="Eixo 1 Detalhe" sheetId="3" r:id="rId3"/>
    <sheet name="consolida 2" sheetId="4" r:id="rId4"/>
    <sheet name="Eixo 2 Detalhe" sheetId="5" r:id="rId5"/>
    <sheet name="consolida 3" sheetId="6" r:id="rId6"/>
    <sheet name="Eixo 3 Detalhe" sheetId="7" r:id="rId7"/>
    <sheet name="consolida 4" sheetId="8" r:id="rId8"/>
    <sheet name="Eixo 4 Detalhe" sheetId="9" r:id="rId9"/>
    <sheet name="consolida 5" sheetId="10" r:id="rId10"/>
    <sheet name="Eixo 5 Detalhe" sheetId="11" r:id="rId11"/>
    <sheet name="consolida 6" sheetId="12" r:id="rId12"/>
    <sheet name="Eixo 6 Detalhe" sheetId="13" r:id="rId13"/>
    <sheet name="consolida 7" sheetId="14" r:id="rId14"/>
    <sheet name="Eixo 7 Detalhe" sheetId="15" r:id="rId15"/>
  </sheets>
  <definedNames>
    <definedName name="_xlnm.Print_Area" localSheetId="4">'Eixo 2 Detalhe'!$A$1:$G$299</definedName>
    <definedName name="_xlnm.Print_Area" localSheetId="6">'Eixo 3 Detalhe'!$A$1:$G$116</definedName>
    <definedName name="_xlnm.Print_Area" localSheetId="10">'Eixo 5 Detalhe'!$A$1:$G$43</definedName>
    <definedName name="_xlnm.Print_Area" localSheetId="12">'Eixo 6 Detalhe'!$A$1:$G$34</definedName>
    <definedName name="_xlnm.Print_Titles" localSheetId="3">'consolida 2'!$3:$4</definedName>
    <definedName name="_xlnm.Print_Titles" localSheetId="5">'consolida 3'!$3:$4</definedName>
  </definedNames>
  <calcPr fullCalcOnLoad="1"/>
</workbook>
</file>

<file path=xl/sharedStrings.xml><?xml version="1.0" encoding="utf-8"?>
<sst xmlns="http://schemas.openxmlformats.org/spreadsheetml/2006/main" count="1694" uniqueCount="533">
  <si>
    <t>Medida 4.2 : Qualificar e adequar a formação profissional em saúde com a colaboração de equipes de saúde da família selecionadas, utilizando ambientes comunitários e de centros de saúde, através da concessão de bolsas para que equipes de saúde da família assumam papel destacado no ensino.</t>
  </si>
  <si>
    <t>Estabelecer contratos de gestão com 56% dos hospitais filantrópicos da rede SUS, passando de 600 hospitais contratualizados para 1.006, em 2013, o que implica no pagamento de incentivo proporcional à produção equivalente a uma média anual de R$ 267 mil por hospital.</t>
  </si>
  <si>
    <t>250.000 cadernos</t>
  </si>
  <si>
    <t>Medida 1.10: Fortalecer e ampliar a Rede Nacional de Atenção Integral à Saúde do Trabalhador</t>
  </si>
  <si>
    <t>350 centros</t>
  </si>
  <si>
    <t>1.000 serviços</t>
  </si>
  <si>
    <t>250 municípios</t>
  </si>
  <si>
    <t>Medida 1.11: Promover ações de enfrentamento das iniqüidades e desigualdades em saúde (para grupos populacionais de negros, quilombolas, GLBTT, ciganos, prostitutas, população em situação de rua, entre outros).</t>
  </si>
  <si>
    <t>Formar 5.000 lideranças de movimentos sociais sobre os determinantes e o direito à saúde</t>
  </si>
  <si>
    <t>5.000 lideranças</t>
  </si>
  <si>
    <t>Implantar e apoiar 27 equipes estaduais e em 275 municípios acima de 100 mil habitantes para o planejamento e a execução de ações de enfrentamento de iniqüidades</t>
  </si>
  <si>
    <t>Medida 1.12: Reduzir risco à saúde relacionada à vulnerabilidade socioambiental na Cidade dos Meninos/RJ</t>
  </si>
  <si>
    <t>Interromper a exposição em 90% da população de Cidade dos Meninos/RJ aos compostos organoclorados, envolvendo 382 famílias.</t>
  </si>
  <si>
    <t>382 famílias</t>
  </si>
  <si>
    <t>Eixo 2 - Atenção à Saúde</t>
  </si>
  <si>
    <t>Medida 2.1: Qualificar e ampliar a rede de serviços de atenção básica garantindo, de forma compartilhada com estados e municípios, a expansão e a sustentabilidade financeira para a estratégia de saúde da família  cobrindo a população usuária do SUS de forma integrada aos projetos sociais do governo federal, até 2011.</t>
  </si>
  <si>
    <t>Meta(s)</t>
  </si>
  <si>
    <t>Meta Física até 2013</t>
  </si>
  <si>
    <t>OBS</t>
  </si>
  <si>
    <t>Metas anuais</t>
  </si>
  <si>
    <t>Total</t>
  </si>
  <si>
    <t>PPA</t>
  </si>
  <si>
    <t>Expansão</t>
  </si>
  <si>
    <t>2012 E 2013</t>
  </si>
  <si>
    <t>Ampliar o número de equipes de saúde da família de 29000, em 2007, para 40000, até 2011, o que significa ampliar a cobertura de 47% para 70% da população.</t>
  </si>
  <si>
    <t>40.000 equipes</t>
  </si>
  <si>
    <t>Meta Física</t>
  </si>
  <si>
    <t>Ampliar em 50%, até 2013, os recursos federais para custeio das equipes de saúde da família, passando de R$ 5400 equipe/mês para R$ 8650 equipe/mês</t>
  </si>
  <si>
    <t>R$ 8650 mensais por equipe</t>
  </si>
  <si>
    <t>Ampliar o Programa Brasil Sorridente, aumentando o número de equipes de saúde bucal de 16.500, em 2007, para 24.000, até 2011, o que significa ampliar a cobertura de 41% para 70% da população.</t>
  </si>
  <si>
    <t>24.000 equipes</t>
  </si>
  <si>
    <t>Ampliar em 50%, até 2013, os recursos federais para custeio das equipes de saúde bucal do Programa Brasil Sorridente, passando de R$ 1915 equipe/mês para R$ 2725 equipe/mês</t>
  </si>
  <si>
    <t>R$ 2.725 mensais por equipe</t>
  </si>
  <si>
    <t>Ampliar o número de agentes comunitários de 225.000, em 2007, para 240.000, até 2011, o que significa ampliar a cobertura de 59% para 70% da população.</t>
  </si>
  <si>
    <t>240.000 agentes</t>
  </si>
  <si>
    <t>Ampliar em 34%, até 2011, os recursos federais para custeio dos agentes comunitários de saúde, passando de R$ 532 agente/mês para R$ 714 agente/mês</t>
  </si>
  <si>
    <t>R$ 714 mensais por agente</t>
  </si>
  <si>
    <t>12.450 equipes</t>
  </si>
  <si>
    <t>Construir 10.000 unidades básicas de saúde como prioridade para regiões metropolitanas e vazios assistenciais (cidades com menos de uma unidade de saúde para cada 20 mil habitantes) ao custo médio de R$ 200 mil, até 2013.</t>
  </si>
  <si>
    <t>10.000 unidades</t>
  </si>
  <si>
    <t>Medida 2.2: Ampliar a oferta e o acesso a serviços da rede nacional de atenção especializada ambulatorial e hospitalar de forma descentralizada e regionalizada</t>
  </si>
  <si>
    <t>Subsidiar o MS para a elaboração de mecanismos regulatórios para os medicamentos de alto custo em oncologia.</t>
  </si>
  <si>
    <t>4 Protocolos</t>
  </si>
  <si>
    <t>Adquirir Equipamentos de Megavoltagem de Radioterapia ao custo de R$ 2 milhões cada.</t>
  </si>
  <si>
    <t>36 Equipamentos</t>
  </si>
  <si>
    <t>20 CACONs</t>
  </si>
  <si>
    <t>Criar Centros Técnico-científicos Macrorregionais do INCA (ou Centros Macrorregionais de Atenção ao Câncer ou CACON de Referência) ao custo de R$ 22 milhões cada, até 2013</t>
  </si>
  <si>
    <t>4 Centros Macrorregionais</t>
  </si>
  <si>
    <t>Construir o Novo Campus Integrado do Instituto Nacional de Câncer no Rio de Janeiro (Projeto Global: R$ 200.000.000, 60.000m2)</t>
  </si>
  <si>
    <t>50% do campus construído</t>
  </si>
  <si>
    <t>61 CACONs</t>
  </si>
  <si>
    <t>Ampliar o acesso e qualificar os procedimentos diagnósticos e terapêuticos para o controle dos cânceres do cólo do útero (exames citopatológicos), ampliando a cobertura de 35% para 50%, e da mama (mamografias), ampliando a cobertura para 60%, até 2013.</t>
  </si>
  <si>
    <t>Reestruturar 300 serviços de hemodiálise pela substituição de 4000 máquinas de hemodiálise (subsituição por máquinas novas), o que equivale a 100% do parque existente, até 2013, ao custo médio de R$ 45 mil por máquina.</t>
  </si>
  <si>
    <t>4.000 máquinas</t>
  </si>
  <si>
    <t>935 serviços</t>
  </si>
  <si>
    <t>342 serviços</t>
  </si>
  <si>
    <t>230 unidades</t>
  </si>
  <si>
    <t>268 unidades</t>
  </si>
  <si>
    <t>640 serviços</t>
  </si>
  <si>
    <t>126 unidades</t>
  </si>
  <si>
    <t>Medida 2.3: Concluir as obras inacabas e construir, ampliar, reformar e equipar unidades de saúde, que atendam a critérios de eficiência e racionalidade, reduzindo as desigualdades locais e regionais.</t>
  </si>
  <si>
    <t>244 hospitais e unidades de saúde</t>
  </si>
  <si>
    <t>As ações 1 e 3 foram unificadas nesta nova</t>
  </si>
  <si>
    <t>Fortalecer a rede hospitalar filantrópica através da recuperação física e atualização tecnológica em média complexidade de 100 unidades por ano, ao custo médio de R$ 2 milhões por unidade, até 2013.</t>
  </si>
  <si>
    <t>400 hospitais</t>
  </si>
  <si>
    <t>Fortalecer a rede de hospitais de ensino e de pequeno porte, reformando e equipando 140 hospitais de ensino (ao custo médio de R$ 500 mil) e 1.473 hospitais de pequeno porte (ao custo médio de R$ 100 mil), até 2013.</t>
  </si>
  <si>
    <t xml:space="preserve">1.613 hospitais </t>
  </si>
  <si>
    <t>Medida 2.4: Expandir e estruturar o Serviço de Atendimento Móvel de Urgência (SAMU): Unidades Móveis (ambulâncias, ambulanchas, helicópteros e aviões), centrais de regulação e núcleos de educação</t>
  </si>
  <si>
    <t>180 milhões de pessoas</t>
  </si>
  <si>
    <t>Medida 2.5: Expandir a oferta de leitos de Terapia Intensiva, ampliando o acesso aos pacientes críticos</t>
  </si>
  <si>
    <t>4.850 leitos de UTI</t>
  </si>
  <si>
    <t>Habilitar 6.800 novos leitos para terapia intensiva e semi- intensiva, passando de 12.167 leitos SUS para 18.967, até 2013.</t>
  </si>
  <si>
    <t>18.967 leitos UTI</t>
  </si>
  <si>
    <t>Medida 2.6: Ampliar o acesso da população à medicamentos pelo SUS</t>
  </si>
  <si>
    <t>R$ 6,00 por hab/ano</t>
  </si>
  <si>
    <t>600 mil pacientes</t>
  </si>
  <si>
    <t>1.100 novos registros</t>
  </si>
  <si>
    <t>Assistir 100% dos pacientes insulino-dependente, estimados em 600 mil pessoas, na rede de serviços do SUS, com insumos de monitoramento e tratamento (tiras reagentes, lancetas e seringas), com valores incluídos na expansão do Programa Aqui Tem Farmácia Popular e na Farmacia Básica.</t>
  </si>
  <si>
    <t>Ampliar de 5.000 para 20.000 o número de farmácias credenciadas, até 2011.</t>
  </si>
  <si>
    <t>Medida 2.11: Regulamentar a dispensação de medicamentos excepcionais de alto custo - Projeto de Lei 219/2007.</t>
  </si>
  <si>
    <t>Apoiar tecnicamente, por meio de consultores especializados, os serviços de humanização do SUS passando de 60 consultores para 140, até 2011, passando de 800 serviços apoiados por ano para 1.400, ao final de 2011. (R$ 60.000 por consultor/ano atendendo 10  serviços).</t>
  </si>
  <si>
    <t>Apoiar tecnicamente serviços de humanização do SUS, passando de 800 a 1.400 por ano, até 2011.</t>
  </si>
  <si>
    <t>Executar 500 projetos de investimento, ao custo médio de R$ 50 mil por equipe, até 2013.</t>
  </si>
  <si>
    <t>Implantar 500 equipes de internação domiciliar para cobertura de 50 milhões de pessoas, ao custo médio de R$ 21.500 por equipe/mês (inclusive oxigenoterapia), até 2013.</t>
  </si>
  <si>
    <t>Medida 2.13: Implementar a Política Nacional de Internação Domiciliar para cobertura de 50 milhões de pessoas.</t>
  </si>
  <si>
    <t>Reduzir a vulnerabilidade da política de saúde, com o aumento da capacidade produtiva de produtos essenciais em saúde com alto potencial de inovação, envolvendo principalmente fármacos e medicamentos, equipamentos e materiais médicos, vacinas e reagentes para diagnóstico.</t>
  </si>
  <si>
    <t>Redução de 20% do déficit comercial de saúde e aumento de 7% ao ano da produção local.</t>
  </si>
  <si>
    <t>Medida 3.7: Fomentar a capacidade produtiva e de inovação nas indústrias privadas nacionais de medicamentos, equipamentos e materiais em parceria com o BNDES e FINEP.</t>
  </si>
  <si>
    <t>Medida 3.21: Promover e modernizar o Sistema Nacional de Vigilância Sanitária para garantir a qualidade e a eficiência do processo de produção e de inovação nacional, garantindo a harmonização regulatória em relação às importações, consoante com a garantia da qualidade e da segurança dos produtos em saúde</t>
  </si>
  <si>
    <t>Implantar 5 parques tecnológicos, em parceria com governos estaduais</t>
  </si>
  <si>
    <t>Medida 5.5: Implantar Complexos Reguladores como estratégia para garantir o acesso eqüitativo aos serviços de saúde reduzindo as filas de espera nos serviços de saúde do SUS.</t>
  </si>
  <si>
    <t>214 municípios</t>
  </si>
  <si>
    <t>Implantar 302 Complexos Reguladores, sendo 01 em cada estado e em municípios com mais de 100 mil habitantes para agendamento de consultas, internações e exames especializados até 2013 ao custo médio de R$ 456 mil</t>
  </si>
  <si>
    <t>Expandir o Cartão Nacional de Saúde (CNS), unificando nacionalmente as diversas bases existentes, abrangendo 107 milhões de pessoas, 85% da população usuária do SUS, até 2013.</t>
  </si>
  <si>
    <t>Qualificar 2.000 profissionais por ano que atuam nas urgências e emergências nas 500 maternidades (mais de 20 partos por dia) nos 78 municípios prioritários com mais de 100 mil habitantes, ao custo de R$ 800 por profissional, até 2013.</t>
  </si>
  <si>
    <t>2.000 profissionais ao ano</t>
  </si>
  <si>
    <t>Construção de 200 UPAs, até 2013, ao custo médio unitário de R$ 2 milhões</t>
  </si>
  <si>
    <t>Instalar o escritório da FIOCRUZ junto à União Africana</t>
  </si>
  <si>
    <t xml:space="preserve">Medida 7.5: Apoiar a constituição da Rede Pan-Amazônica de Ciência, Tecnologia e Inovação (CTI) </t>
  </si>
  <si>
    <t>Financiar 50% do custeio de 50 novas Unidades de Pronto Atendimento e Apoio Diagnóstico (UPAs) por ano, em cidades com mais de 200 mil habitantes, até 2013, ao custo estimado de R$ 180 mil/mês para o MS.</t>
  </si>
  <si>
    <t>Medida 2.4: Expandir e estruturar o Serviço de Atendimento Móvel de Urgência (SAMU) dando cobertura à totalidade da população brasileira</t>
  </si>
  <si>
    <t>Aquisição e custeio de 4.176 ambulâncias, 10 helicópteros e 14 ambulanchas, até 2013</t>
  </si>
  <si>
    <t>Expandir o Projeto Pratique Saúde abrangendo 1.000 municípios, incluindo todas as capitais</t>
  </si>
  <si>
    <t xml:space="preserve">Medida 7.4: Fortalecer a presença do setor saúde do Governo Brasileiro na África </t>
  </si>
  <si>
    <t>Prestar cooperação técnica para o tratamento e reabilitação de vítimas de minas terrestres, pelo INTO, notadamente em Angola.</t>
  </si>
  <si>
    <t>Financiar o custeio de 400 novos Centros de Especialidades Odontológicas (CEOS) ao ano, a partir de 2008, que passarão de 550, em 2008, para 950, em 2011</t>
  </si>
  <si>
    <t>950 CEOS</t>
  </si>
  <si>
    <t>Financiar o custeio de 430 novos Centros de Atenção Psicossocial (CAPS) ao ano, a partir de 2008, que passarão de 1411, em 2008, para 1841, em 2011, ao custo médio de R$ 180 mil por CAPS/ano.</t>
  </si>
  <si>
    <t>1.841 CAPS</t>
  </si>
  <si>
    <t>50 UPAs</t>
  </si>
  <si>
    <t>200 UPAs</t>
  </si>
  <si>
    <t>Financiar o custeio de 1.500 Núcleos de Apoio à Saúde da Família (NASF), até 2011, ao custo estimado de R$ 240 mil por NASF/ano.</t>
  </si>
  <si>
    <t>1.500 NASF</t>
  </si>
  <si>
    <t>Eixo 1 - Promoção da Saúde e Ações Intersetoriais</t>
  </si>
  <si>
    <t>Medida 1.1: Criar Câmara Interministerial sobre Qualidade de Vida e Saúde coordenada pela Casa Civil da Presidência da República para articular os programas governamentais que tem impacto relevante na saúde e na qualidade de vida.</t>
  </si>
  <si>
    <t>Aproveitar sinergias e complementaridades essenciais para a melhoria das condições de vida dos brasileiros, inserindo a saúde em uma política de governo associada com o desenvolvimento econômico e social</t>
  </si>
  <si>
    <t>Medida 1.2: Implementar a estratégia dos municípios saudáveis em todas as UFs, convocando-os a aderirem ao ‘Pacto pela Vida’, em ações de promoção  propostas em conjunto com o CONASS E CONASEMS, priorizando numa primeira etapa a população de zero a cinco anos.</t>
  </si>
  <si>
    <t>Medida 1.3: Implementar o Programa de Saúde nas Escolas em articulação com o Ministério da Educação beneficiando mais de 26 milhões de alunos de escolas públicas</t>
  </si>
  <si>
    <t>28.000 ESF</t>
  </si>
  <si>
    <t>Adquirir kits de saúde escolar para as equipes de saúde da família ao custo unitário de R$ 3.116,50</t>
  </si>
  <si>
    <t>28.000 kits</t>
  </si>
  <si>
    <t>Realizar consulta oftalmológica em 30% dos alunos da rede pública de ensino no Programa Olhar Brasil ao custo de R$ 14,29/consulta</t>
  </si>
  <si>
    <t>17.323.200 alunos</t>
  </si>
  <si>
    <t>Fornecer 1.682.000 óculos no Programa Olhar Brasil ao custo médio de R$ 15,55</t>
  </si>
  <si>
    <t>1.682.000 óculos</t>
  </si>
  <si>
    <t>Realizar 2.500.000 consultas com otorrinolaringologista ao custo unitário de R$ 7,55</t>
  </si>
  <si>
    <t>2.500.000 consultas</t>
  </si>
  <si>
    <t>Realizar 2.500.000 de avaliações audiológicas ao custo unitário de R$ 30,00</t>
  </si>
  <si>
    <t>2.500.000 avaliações</t>
  </si>
  <si>
    <t>Fornecer 100.000 próteses auditivas ao custo unitário de R$ 775,00</t>
  </si>
  <si>
    <t xml:space="preserve">100.000 próteses </t>
  </si>
  <si>
    <t>Fornecer 180.000 próteses auditivas bilaterais ao custo unitário de R$ 750,00</t>
  </si>
  <si>
    <t>180.000 próteses bilaterais</t>
  </si>
  <si>
    <t>Promover atividade física e incentivar hábitos de alimentação saudável nas escolas ao menos uma vez por ano, por equipes de saúde da família, em 3.500 municípios</t>
  </si>
  <si>
    <t>3.500 municípios</t>
  </si>
  <si>
    <t>Promover educação para prevenção do uso do álcool, tabaco e outras drogas em 87.000 escolas de 3.500 municípios, para alunos do ensino técnico, médio e fundamental mediante a realização de oficinas e distribuição de material instrucional.</t>
  </si>
  <si>
    <t>Medida 1.4: Implementar a estratégia dos ambientes de trabalho saudáveis, no âmbito maior da estratégia dos municípios saudáveis, em municípios de todas as UFs, produzindo em conjunto com o Ministério do Trabalho, outros Ministérios envolvidos, CONASEMS, entidades empresariais e de trabalhadores e os municípios</t>
  </si>
  <si>
    <t>Transformar 10.000 empresas em “Empresas Promotoras da Saúde” até 2011, segundo as metas pactuadas no contexto da estratégia dos municípios saudáveis.</t>
  </si>
  <si>
    <t>10.000 empresas</t>
  </si>
  <si>
    <t>Medida 1.5: Estabelecer programas de educação e comunicação para a promoção de hábitos que reduzam os riscos de doenças</t>
  </si>
  <si>
    <t>3 campanhas anuais</t>
  </si>
  <si>
    <t>Promover campanhas anuais nas 5 datas de mobilização: Dia Internacional do Câncer; Dia Internacional da Mulher; Dia Mundial sem Tabaco; Dia Nacional de Combate ao Fumo e Dia Nacional de Combate ao Câncer</t>
  </si>
  <si>
    <t>5 campanhas anuais</t>
  </si>
  <si>
    <t>Eixo 4 - Força de Trabalho em Saúde</t>
  </si>
  <si>
    <t>Medida 4.1: Prover a todas as Equipes de Saude da Família em localidades remotas e periferias urbanas, acesso ao TELESSAUDE visando a educação permanente dos profissionais e o apoio remoto às ações de diagnóstico e tratamento, permitindo maior resolutividade e qualidade no atendimento.</t>
  </si>
  <si>
    <t>32.000 equipes</t>
  </si>
  <si>
    <t>20.128 bolsas de estudo</t>
  </si>
  <si>
    <t>Disponibilizar bolsas de estudo para profissionais do PSF (preceptor)</t>
  </si>
  <si>
    <t>1.776 bolsas de estudo</t>
  </si>
  <si>
    <t>Disponibilizar bolsas de estudo para professores/tutores</t>
  </si>
  <si>
    <t>592 bolsas de estudo</t>
  </si>
  <si>
    <t>Disponibilizar bolsas de estudo para alunos de graduação</t>
  </si>
  <si>
    <t>17.760 bolsas de estudo</t>
  </si>
  <si>
    <t>Medida 4.3: Promover a especialização dos profissionais de nível superior das Equipes de Saúde da Família por meio da Universidade Aberta de Educação Permanente em Saúde</t>
  </si>
  <si>
    <t>Medida 4.4: Capacitar profissionais de nível médio em áreas técnicas estratégicas para a Saúde – Programa de Formação de Profissionais de Nível Médio para a Saúde (PROFAPS)</t>
  </si>
  <si>
    <t>373.000 técnicos</t>
  </si>
  <si>
    <t>Medida 4.5: Criar a Escola de Governo em Saúde no DF</t>
  </si>
  <si>
    <t>Dispor da escola em funcionamento, até 2011</t>
  </si>
  <si>
    <t>1 escola</t>
  </si>
  <si>
    <t>Medida 4.6: Implementar Programa Nacional de Qualificação de Gestores e Gerentes do SUS</t>
  </si>
  <si>
    <t xml:space="preserve">Qualificar profissionais que exercem função de gestão ou gerência nas três instâncias federal, estadual e municipal do SUS. </t>
  </si>
  <si>
    <t>110.000 profissionais</t>
  </si>
  <si>
    <t>Medida 4.7: Estabelecer uma ação integrada com o Ministério da Defesa para suprir a deficiência de médicos, odontólogos e profissionais de saúde em áreas pouco desenvolvidas do País e visando garantir capacidade rápida e eficiente de resposta às emergência em saúde (medida em construção).SENTAR COM A DEFESA</t>
  </si>
  <si>
    <t>Criar uma força nacional de emergência, em 1000 municípios, com 2000 médicos; 1000 enfermeiros e 1000 odontólogos, até 2011</t>
  </si>
  <si>
    <t>Estabelecer ações articuladas de infra-estrutura em saúde para o suporte ao atendimento às localidades e populações sob risco, com destaque para a Fronteira e para a região Amazônica.</t>
  </si>
  <si>
    <t>Medida em construção</t>
  </si>
  <si>
    <t>Medida 4.8: Recompor a força de trabalho da saúde na esfera federal pela criação de carreiras específicas para o Ministério da Saúde.</t>
  </si>
  <si>
    <t xml:space="preserve">Realizar concursos para recomposição da força de trabalho do Ministério da Saúde, a partir de julho de 2008, contratando 5.000 servidores, até 2011. </t>
  </si>
  <si>
    <t>5.000 servidores</t>
  </si>
  <si>
    <t>Eixo 7 - Cooperação Internacional</t>
  </si>
  <si>
    <t>Medida 7.1: Contribuir para o desenvolvimento de estruturas e dos sistemas de saúde dos países da América do Sul, da CPLP e outros países africanos</t>
  </si>
  <si>
    <t>Apoiar 20  Institutos Nacionais de Saúde Pública (INSP)</t>
  </si>
  <si>
    <t>20 INSP</t>
  </si>
  <si>
    <t>Apoiar 25 Escolas de Saúde Pública (ESP)</t>
  </si>
  <si>
    <t>25 ESP</t>
  </si>
  <si>
    <t>Apoiar 50 Escolas Técnicas</t>
  </si>
  <si>
    <t>50 Escolas</t>
  </si>
  <si>
    <t>Medida 7.2: Inserir o programa de saúde para a fronteira (SIS-Fronteira) na perspectiva de fortalecimento da integração da América do Sul</t>
  </si>
  <si>
    <t>Estabelecer acordos com pelo menos 7 países da região fortalecendo o bloco regional.</t>
  </si>
  <si>
    <t>7 acordos</t>
  </si>
  <si>
    <t>Melhorar os serviços de saúde dos 121 municípios de fronteira.</t>
  </si>
  <si>
    <t>121 municípios</t>
  </si>
  <si>
    <t xml:space="preserve">Medida 7.3: Apoiar a formação em larga escala de técnicos da área da saúde em países da CPLP, através da específica experiência do Brasil com o PROFAE/SGETS </t>
  </si>
  <si>
    <t>5 países</t>
  </si>
  <si>
    <t>Medida 7.4: Instalar o Escritório da FIOCRUZ na África junto à União Africana, até janeiro de 2008.</t>
  </si>
  <si>
    <t xml:space="preserve">Medida 7.5: Apoiar a constituição da Rede Pan-Amazônica de CTI </t>
  </si>
  <si>
    <t>Eixo 6 - Participação e Controle Social</t>
  </si>
  <si>
    <t>Medida 6.1: Dotar os Conselhos de Saúde de infra-estrutura e apoio logístico para seu pleno funcionamento como órgão de controle social</t>
  </si>
  <si>
    <t>Apoiar a estruturação dos conselhos estaduais das 27 UFs e dos conselhos municipais dos 5.562 municípios.</t>
  </si>
  <si>
    <t>5.589 conselhos</t>
  </si>
  <si>
    <t>Medida 6.2: Apoiar a educação permanente de agentes e conselheiros para o controle social e a ação participativa</t>
  </si>
  <si>
    <t>Realizar 700 cursos e seminários, formando 270 mil atores sociais, até 2011.</t>
  </si>
  <si>
    <t>270.000 atores sociais</t>
  </si>
  <si>
    <t>Capacitar 100 mil conselheiros em informática e informação em saúde, até 2011.</t>
  </si>
  <si>
    <t>100.000 conselheiros</t>
  </si>
  <si>
    <t>Medida 6.3: Implantar o Sistema Nacional de Ouvidoria do SUS</t>
  </si>
  <si>
    <t>Implementar a Ouvidoria do SUS em: 27 UFs, 40 municípios com mais de 100 mil habitantes, 07 hospitais próprios, 27 hospitais universitários, 03 institutos federais</t>
  </si>
  <si>
    <t>104 unidades</t>
  </si>
  <si>
    <t>2.000 profissionais</t>
  </si>
  <si>
    <t>1.000 municípios</t>
  </si>
  <si>
    <t>275 municípios</t>
  </si>
  <si>
    <t>Criar um centro de qualificação de profissionais, por região, para atendimento às urgências e emergências obstétricas e neonatais, até 2013.</t>
  </si>
  <si>
    <t>5 centros</t>
  </si>
  <si>
    <t>32.000 médicos capacitados</t>
  </si>
  <si>
    <t>53 secretarias apoiadas</t>
  </si>
  <si>
    <t>Lançar a Semana de Promoção da Saúde do Homem, em 2008</t>
  </si>
  <si>
    <t>Distribuir 40 milhões de cartilhas sobre prevenção, diagnóstico, tratamento de câncer e promoção da saúde do homem, ao custo de R$ 0,09 a unidade, até 2013</t>
  </si>
  <si>
    <t>40 milhões de cartilhas</t>
  </si>
  <si>
    <t>252.000 consultas</t>
  </si>
  <si>
    <t>Ampliar em 10% ao ano o número de cirurgias para as patologias e cânceres do trato genital masculino, passando de 112.000, em 2006, para cerca de 164.000 consultas/ano, em 2013, ao custo médio R$ 320.</t>
  </si>
  <si>
    <t>164.000 cirurgias</t>
  </si>
  <si>
    <t xml:space="preserve">Eixo 1 </t>
  </si>
  <si>
    <t>Promoção da Saúde - Relação de Medidas</t>
  </si>
  <si>
    <t>Atenção à Saúde - Relação de Medidas</t>
  </si>
  <si>
    <t>Eixo 2</t>
  </si>
  <si>
    <t>Complexo Industrial - Relação de Medidas</t>
  </si>
  <si>
    <t>Eixo 3</t>
  </si>
  <si>
    <t>Força de Trabalho - Relação de Medidas</t>
  </si>
  <si>
    <t>Eixo 4</t>
  </si>
  <si>
    <t>Qualificação da Gestão - Relação de Medidas</t>
  </si>
  <si>
    <t>Eixo 5</t>
  </si>
  <si>
    <t>Eixo 6</t>
  </si>
  <si>
    <t>Participação e Controle Social - Relação de Medidas</t>
  </si>
  <si>
    <t>Cooperação Internacional - Relação de Medidas</t>
  </si>
  <si>
    <t>Eixo 7</t>
  </si>
  <si>
    <t>Medida 2.14: Reduzir a espera por órteses e próteses</t>
  </si>
  <si>
    <t>Medida 2.15: Estruturar e fortalecer o Sistema Nacional de Transplantes, com vistas à ampliação do número de doadores e redução do tempo de espera por transplantes</t>
  </si>
  <si>
    <t>Medida 2.16: Apoiar os compromissos firmados com gestores e sociedade civil para redução da mortalidade materna e neonatal em pelo menos 5% ao ano.</t>
  </si>
  <si>
    <t>Medida 2.17: Implantar ações voltadas para a Atenção à Saúde do Homem</t>
  </si>
  <si>
    <t>Medida 2.18: Ampliar o acesso a medicamentos e aos procedimentos diagnósticos e terapêuticos para o controle da Hipertensão e Diabetes</t>
  </si>
  <si>
    <t>Medida 2.19: Recompor os valores pagos pelos procedimentos de Média e Alta Complexidade pelo SUS e aumento dos tetos financeiros para redução de desigualdades</t>
  </si>
  <si>
    <t>Medida 2.20: Reduzir a morbimortalidade por doenças endêmicas.</t>
  </si>
  <si>
    <t>Medida 2.21: Modernizar a Rede Nacional de Laboratórios de Saúde Pública</t>
  </si>
  <si>
    <t>Medida 2.22: Instalar a Rede Nacional de Armazenamento de Insumos Críticos à Saúde (vacinas, inseticidas, remédios e kits diagnóstico)</t>
  </si>
  <si>
    <t>Medida 2.23: Introduzir novas vacinas no calendário básico de vacinação</t>
  </si>
  <si>
    <t>Medida 2.24: Apoiar a produção nacional de preservativos a partir da fábrica de Xapuri/AC para prevenção e controle das DST/AIDS</t>
  </si>
  <si>
    <t>Medida 2.25: Implantar Rede Nacional de Unidades de Resposta Rápida (URR) às emergências de saúde pública com unidade nacional e unidades em todos os estados e capitais</t>
  </si>
  <si>
    <t xml:space="preserve">Medida 2.26: Implementar programa de qualidade no setor de saúde suplementar </t>
  </si>
  <si>
    <t xml:space="preserve">Medida 2.27: Encaminhar ao Congresso, em  2008, projeto de lei contemplando a portabilidade; ressarcimento e implantação de fundo garantidor com implementaçao e monitoramento a partir de 2009, garantindo condições adequadas de concorrência que sejam benéficas para o funcionamento do mercado e para o consumidor. </t>
  </si>
  <si>
    <t>Medida 2.28: Implantar em Territórios Integrados de Atenção à Saúde (TEIAs) unidades de apoio e referência para a Atenção Básica, ampliando a abrangência e a resolutividade das ações das equipes de saúde da família e conformando a Rede de Atenção com os Núcleos de Apoio à Saúde da Família (NASF), Centros de Atenção Psicossocial CAPs, Centro de Especialidades Odontológicas - CEOs, Unidades de Pronto Atendimento e Apoio ao Diagnóstico - UPAs.</t>
  </si>
  <si>
    <t>Medida 3.3: Investir nos produtores públicos de vacinas, dotando o País de capacitação tecnológica e competitiva em novos imunobiológicos, com destaque para as vacinas contra pneumococus, Meningo C, dupla viral (sarampo/rubéola), heptavalente, rotavírus, gripe e meningites e Dengue.</t>
  </si>
  <si>
    <t>Medida 3.4: Concluir o investimento na Hemobrás possibilitando ao País o domínio da tecnologia de fracionamento industrial do plasma e aumentando o grau de auto-suficiência em Hemoderivados</t>
  </si>
  <si>
    <t>Medida 3.5: Fomentar a capacidade produtiva e de inovação nas indústrias privadas nacionais de medicamentos, equipamentos e materiais, em parceria com o BNDES e FINEP.</t>
  </si>
  <si>
    <t>Medida 3.6: Regulamentar e alterar a legislação de compras, para permitir o uso estratégico do poder de compra do Estado para produtos inovadores de alta essencialidade para a saúde, e alterar a política tributária e tarifária para garantir a competitividade da produção local.</t>
  </si>
  <si>
    <t>Medida 3.7: Promover incentivos diferenciados para desenvolver o Complexo Industrial da Saúde nas regiões menos desenvolvidas no País</t>
  </si>
  <si>
    <t>Medida 3.8: Fomentar redes tecnológicas voltadas à regulação e à qualidade dos produtos de saúde, incluindo laboratórios de testes e certificação de produtos para a saúde.</t>
  </si>
  <si>
    <t>Medida 3.9: Fomentar a criação e ampliação de duas redes de pesquisa clínica voltadas para as prioridades do SUS</t>
  </si>
  <si>
    <t>Medida 3.10: Fomentar a criação de dois centros de toxicologia capazes de atender à demanda da indústria em itens prioritários para o SUS</t>
  </si>
  <si>
    <t>Medida 3.11: Fomentar a criação de uma rede de biotério de alto desempenho no País (em cooperação com o Ministério da Ciência e Tecnologia)</t>
  </si>
  <si>
    <t xml:space="preserve">Medida 3.12: Implantar o Centro de Desenvolvimento Tecnológico em Saúde  na Fiocruz </t>
  </si>
  <si>
    <t xml:space="preserve">Medida 3.13: Fomentar  projetos envolvendo temas de fronteiras, com ênfase no desenvolvimento de produtos e processos com impacto na indústria e no serviço de saúde (em cooperação com o MCT para articular inovação e poder de compra). </t>
  </si>
  <si>
    <t>Medida 3.14: Consolidar a Rede Nacional de Ciência e Tecnologia em Saúde mediante a expansão institucional  da Fiocruz para as regiões menos desenvolvidas do País, segundo a estratégia de regionalização do desenvolvimento da C&amp;T em Saúde.</t>
  </si>
  <si>
    <t>Medida 3.15: Promover e modernizar o Sistema Nacional de Vigilância Sanitária para garantir a qualidade e a eficiência do processo de produção e de inovação nacional, garantindo a harmonização regulatória em relação às importações, consoante com a garantia da qualidade e da segurança dos produtos em saúde</t>
  </si>
  <si>
    <t>Medida 5.5: Implantar Complexos Reguladores como estratégia para garantir o acesso eqüitativo aos serviços de saúde reduzindo as filas de espera nos serviços de saúde do SUS. TRANSFERIR A MEDIDA PARA O BLOCO DE GESTÃO</t>
  </si>
  <si>
    <t>Medida 2.16: Apoiar os compromissos firmados com gestores e sociedade civil para redução da mortalidade materna e neonatal, em pelo menos 5% ao ano.</t>
  </si>
  <si>
    <t>Apoiar 5 países (Angola, São Tomé, Guiné-Bissau, Moçambique, Cabo Verde) mediante a cooperação técnica para formação docente de profissionais para ofertar cursos descentralizados de qualificação na área de auxiliar de enfermagem e agente comunitário de saúde.</t>
  </si>
  <si>
    <t>600 farmácias</t>
  </si>
  <si>
    <t>20.000 farmácias</t>
  </si>
  <si>
    <t>Ampliar o número de medicamentos do programa dos 9 atuais para 20, até 2011.</t>
  </si>
  <si>
    <t>20 medicamentos</t>
  </si>
  <si>
    <t xml:space="preserve">Medida 2.10: Garantir a disponibilidade de medicamentos fracionados nas farmácias </t>
  </si>
  <si>
    <t>Aprovar lei tornando obrigatório o registro de medicamentos para fracionamento de forma a ampliar o número de registros de 500, em 2007, para 9500, até 2011.</t>
  </si>
  <si>
    <t>Ação não orçamentária</t>
  </si>
  <si>
    <t>Estabelecer mecanismo legal que garanta a prioridade aos medicamentos fracionados nas compras públicas</t>
  </si>
  <si>
    <t>Desenvolver campanhas publicitárias para estímulo à aquisição de medicamentos fracionados</t>
  </si>
  <si>
    <t>Lei sancionada até 2008</t>
  </si>
  <si>
    <t>Medida não orçamentária</t>
  </si>
  <si>
    <t>1.400 serviços</t>
  </si>
  <si>
    <t xml:space="preserve">Distribuir 2,5 milhões de exemplares dos diversos documentos da política por ano, ao custo médio de R$ 2, até 2011. </t>
  </si>
  <si>
    <t>2,5 milhões exemplares</t>
  </si>
  <si>
    <t>Qualificar profissionais envolvidos no programa por meio de: 27 cursos anuais sobre o conteúdo da política; formação de 120 apoiadores por ano (R$ 12.500 por apoiador); 2 cursos de pós-graduação anuais (R$ 200 mil por curso).</t>
  </si>
  <si>
    <t>27 cursos</t>
  </si>
  <si>
    <t>Implantar a rede virtual de humanização em articulação com a BVS, de modo a integrar os vários serviços e profissionais participantes da política, buscando criar inteligência coletiva, em 2008. (R$ 1,5 milhão para implantação e R$ 150 mil ao ano para manutenção).</t>
  </si>
  <si>
    <t>rede virtual</t>
  </si>
  <si>
    <t>500 maternidades</t>
  </si>
  <si>
    <t>Medida 2.13: Implementar a Política Nacional de Internação Domiciliar</t>
  </si>
  <si>
    <t>500 equipes</t>
  </si>
  <si>
    <t>500 projetos</t>
  </si>
  <si>
    <t>302 complexos reguladores</t>
  </si>
  <si>
    <t>Complexos a R$ 456 mil, acumulados</t>
  </si>
  <si>
    <t>Informatizar todas as unidades públicas de saúde de forma a possibilitar a integração aos complexos reguladores (65.000 unidades, sendo 55.000 já existentes e 10.000 novas unidades de Saúde da Família) ao custo médio de R$ 4 mil por unidade, até 2013</t>
  </si>
  <si>
    <t>65.000 unidades</t>
  </si>
  <si>
    <t>Unidades informatizadas a R$ 4 mil, acumuladas</t>
  </si>
  <si>
    <t>107 milhões habitantes</t>
  </si>
  <si>
    <t>Habitantes com Cartão a R$ 2,87, acumulado</t>
  </si>
  <si>
    <t>Participar do custeio do funcionamento dos complexos reguladores</t>
  </si>
  <si>
    <t xml:space="preserve">Atender 1.042.000 pessoas com deficiência física (614 mil), auditiva (168 mil) e visual (260 mil) que se encontram na fila de espera do SUS, até 2011. </t>
  </si>
  <si>
    <t>1.042.000 pessoas</t>
  </si>
  <si>
    <t>Pessoas com deficiência visual, com custo médio de R$ 374</t>
  </si>
  <si>
    <t>260.000 pessoas</t>
  </si>
  <si>
    <t>Pessoas com deficiência auditiva, com custo médio de R$ 1.512</t>
  </si>
  <si>
    <t>168.000 pessoas</t>
  </si>
  <si>
    <t>Pessoas com deficiência física, ao custo médio de R$ 519,5</t>
  </si>
  <si>
    <t>614.000 pessoas</t>
  </si>
  <si>
    <t>Ampliar o número de transplantes realizados pelo SUS em mais 5.180 pessoas por ano, até 2013, com o número total passando de 11.180 para 16.370.</t>
  </si>
  <si>
    <t>16.370 transplantes SUS anuais</t>
  </si>
  <si>
    <t>Estruturar 20 bancos de pele/tecidos/ossos, cordão umbilical e válvulas cardíacas, até 2013.</t>
  </si>
  <si>
    <t>20 bancos</t>
  </si>
  <si>
    <t>Duplicar o número de doadores registrados na Rede de Doadores de Medula Óssea (REDOME), passando de 460 mil para 920 mil, até 2011, (o que implica em gasto para identificação genética do doador da ordem de R$ 150 per capita), por meio de campanhas e incremento da busca ativa.</t>
  </si>
  <si>
    <t>920.000 doadores</t>
  </si>
  <si>
    <t>Medida 3.15: Fomentar a criação de dois centros de toxicologia capazes de atender à demanda da indústria em itens prioritários para o SUS</t>
  </si>
  <si>
    <t xml:space="preserve">Atender a 100% da demanda da indústria da saúde voltada para as prioridades do SUS e a 100% da demanda das instituições científicas e tecnológicas </t>
  </si>
  <si>
    <t>Implantar 2 centros  de toxicologia</t>
  </si>
  <si>
    <t>2 centros de toxicologia</t>
  </si>
  <si>
    <t>Medida 3.16: Fomentar a criação de uma rede de biotério de alto desempenho no País (em cooperação com o Ministério da Ciência e Tecnologia)</t>
  </si>
  <si>
    <t>Dispor de 3 biotérios capazes de elevar o atendimento à demanda das instituições de C&amp;T e das empresas, até 2011</t>
  </si>
  <si>
    <t>3 biotérios</t>
  </si>
  <si>
    <t>Implantar uma rede de biotérios</t>
  </si>
  <si>
    <t xml:space="preserve">Medida 3.17: Implantar o Centro de Desenvolvimento Tecnológico em Saúde  na Fiocruz </t>
  </si>
  <si>
    <t>Prover o País de uma plataforma de serviços tecnológicos em saúde capaz de atender à demanda das instituições científicas e tecnológicas e das empresas.</t>
  </si>
  <si>
    <t xml:space="preserve">Medida 3.18: Fomentar  projetos envolvendo temas de fronteiras, com ênfase no desenvolvimento de produtos e processos com impacto na indústria e no serviço de saúde (em cooperação com o MCT para articular inovação e poder de compra). </t>
  </si>
  <si>
    <t>Medida 3.19: Consolidar a Rede Nacional de Ciência e Tecnologia em Saúde mediante a expansão institucional  da Fiocruz para as regiões menos desenvolvidas do País, segundo a estratégia de regionalização do desenvolvimento da C&amp;T em Saúde.</t>
  </si>
  <si>
    <t>Fortalecer a C&amp;T em âmbito nacional, articulado com a política de atenuação das desigualdades regionais</t>
  </si>
  <si>
    <t>Estruturar 6 novas unidades da FIOCRUZ (PA, RO, PI, CE, MS, PR) de referência regional, até 2011</t>
  </si>
  <si>
    <t xml:space="preserve">Capacitar técnicos nas áreas de: Radiologia, Patologia Clínica e Citotécnico, Hemoterapia; Manutenção de Equipamentos, Higiene Dental – THD/ Auxiliar de Consultório Dentário, Prótese Dentária, Agente Comunitário de Saúde – Formação Inicial, Vigilância em </t>
  </si>
  <si>
    <t>Medida 5.1:  Desenvolver sistema integrado de planejamento, informação, monitoramento, controle e avaliação das ações de saúde com foco no repasse dos recursos federais, viabilizando o estabelecimento de mecanismos de premiação a partir de metas contratualizadas</t>
  </si>
  <si>
    <t>Ampliar a cobertura dos exames complementares de diagnóstico e monitoramento de diabetes e hipertensão arterial, passando de 51 milhões de exames por ano para 102,5 milhões, ao custo médio de R$ 4, até 2013.</t>
  </si>
  <si>
    <t>102,5 milhões exames/ano</t>
  </si>
  <si>
    <t>65.000 kits</t>
  </si>
  <si>
    <t>Recompor o valor de procedimentos da tabela do SUS e aumento dos tetos financeiros para reduçao de desigualdades</t>
  </si>
  <si>
    <t>Reduzir em 80% do número de mortes por Dengue, passando de 76 mortes, em 2006, para não mais de 16, em 2011.</t>
  </si>
  <si>
    <t>&lt; 16 mortes</t>
  </si>
  <si>
    <t>&lt; 3.450 casos</t>
  </si>
  <si>
    <t>Reduzir a incidência de Tuberculose, passando de 80.000 casos, em 2007, para 70.000 casos em 2011,  pela ampliação da capacidade de diagnóstico e tratamento em 11 Regiões Metropolitanas.</t>
  </si>
  <si>
    <t>&lt; 70.000 casos</t>
  </si>
  <si>
    <t>&lt; 361.800 casos</t>
  </si>
  <si>
    <t xml:space="preserve">Integrar a estratégia de saúde da família aos programas sociais (PRONASCI, Pontos de Cultura, Quilombolas, Territórios de Cidadania) em 2748 municípios, ampliando de 10150 para 12450 o número de equipes que receberão adicional de 50% no valor transferido </t>
  </si>
  <si>
    <t>Reduzir em 25% a incidência de Hanseníase em menores 15 anos, passando de 4.600 casos, em 2006, para 3.450 casos, em 2011. As principais ações são a ampliação do diagnóstico precoce pela capacitação do pessoal das equipes de saúde da família e ampliação d</t>
  </si>
  <si>
    <t>Reduzir em 40% a incidência de Malária, passando de 603 mil casos, em 2005, para 361.800 até 2011, mediante a ampliação do acesso a diagnóstico e tratamento pelas equipes de saúde da familia e intensificação das ações de controle vetorial na Amazônia Lega</t>
  </si>
  <si>
    <t>Acreditar operadoras para garantir a qualidade do atendimento dos beneficiários que possuem planos coletivos ou individuais de saúde, incluindo a qualificação dos prestadores de serviços.</t>
  </si>
  <si>
    <t>Estimular e disseminar o uso de protocolos clínicos que garantam o atendimento eficiente aos beneficiários e o uso racional das tecnologias em saúde.</t>
  </si>
  <si>
    <t>Viabilizar a portabilidade das carências nos Planos de Saúde, eliminando a necessidade de cumprimento de novos prazos quando da mudança de operadora.</t>
  </si>
  <si>
    <t>Em R$ Nominais</t>
  </si>
  <si>
    <t>Medidas</t>
  </si>
  <si>
    <t>PAC Inicial 2008/2011</t>
  </si>
  <si>
    <t>PAC Ajustado 2008/2011</t>
  </si>
  <si>
    <t>PAC Total</t>
  </si>
  <si>
    <t>Assegurado (PPA)</t>
  </si>
  <si>
    <t>2012/2013</t>
  </si>
  <si>
    <t>2008 / 2013</t>
  </si>
  <si>
    <t>27 equipes</t>
  </si>
  <si>
    <t>Criar fundo garantidor, com recursos oriundos das operadoras, para a manutenção da assistência à saúde do beneficiário pela operadora que esteja assumindo a carteira da operadora insolvente, com qualidade e segurança econômico-financeira.</t>
  </si>
  <si>
    <t xml:space="preserve">Estabelecer novas formas de ressarcimento ao SUS baseado num valor per capita, com alterações na Lei 9656/98, art. 32. </t>
  </si>
  <si>
    <t>80.000 profissionais</t>
  </si>
  <si>
    <t>2,5 milhões de exames/ano</t>
  </si>
  <si>
    <t>Fortalecer a capacidade instalada de pesquisa em saúde no País, envolvendo o domínio de técnicas e conhecimento de fronteira com alta expectativa de absorção pela indústria e serviços de saúde (terapia celular, anticorpos monoclonais, farmacogenômica, etc</t>
  </si>
  <si>
    <t>Medida 3.1: Implementar um Programa Nacional para Produção Estratégica do Complexo Industrial da Saúde, objetivando as necessidades da saúde, articulando o fomento à inovação e a política de compras governamentais, mediante parceria com o MDIC/BNDES, o MCT, unidades da federação e Ministério da Saúde</t>
  </si>
  <si>
    <t>Medida 3.4: Desenvolver novas formulações de medicamentos anti-retrovirais (ARV) para garantir acesso universal dos pacientes ao tratamento portadores de HIV</t>
  </si>
  <si>
    <t>Medida 3.5: Investir nos produtores públicos de vacinas, dotando o País de capacitação tecnológica e competitiva em novos imunobiológicos, com destaque para as vacinas contra pneumococus, Meningo C, dupla viral (sarampo/rubéola), heptavalente, rotavírus, gripe e meningites e Dengue.</t>
  </si>
  <si>
    <t>Atender a 100% das necessidades do Programa Nacional de Imunizações, envolvendo o domínio do ciclo tecnológico das vacinas do PNI e a geração de 2.000 empregos diretos e indiretos</t>
  </si>
  <si>
    <t>100% do PNI</t>
  </si>
  <si>
    <t>Medida 3.6: Concluir o investimento na Hemobrás possibilitando ao País o domínio da tecnologia de fracionamento industrial do plasma e aumentando o grau de auto-suficiência em Hemoderivados</t>
  </si>
  <si>
    <t>Fábrica concluída até 2010</t>
  </si>
  <si>
    <t>Fábrica concluída</t>
  </si>
  <si>
    <t>Atender 100% da demanda por Fator IX a partir do segundo ano de produção</t>
  </si>
  <si>
    <t>Atender 30% da demanda por Fator VIII a partir do quinto ano de produção</t>
  </si>
  <si>
    <t>Atender 100% da demanda projetada (superior à atual) para Imunoglobulina, a partir do quinto ano de produção</t>
  </si>
  <si>
    <t>Atender 100% da demanda do SUS por Albumina em 2015</t>
  </si>
  <si>
    <t>Substituir 25% da demanda de equipamentos e materiais do SUS, por produção nacional, até 2013.</t>
  </si>
  <si>
    <t>Medida 3.8: Implementar infra-estrutura de produção piloto e de protótipos e de produção em escala de produtos biotecnológicos e da química-fina em suporte à produção nacional de fármacos e medicamentos, biofármacos, vacinas e reagentes para diagnóstico</t>
  </si>
  <si>
    <t>Medida 3.9: Regulamentar e alterar a legislação de compras para permitir o uso estratégico do poder de compra do Estado para produtos inovadores de alta essencialidade para a saúde</t>
  </si>
  <si>
    <t>Reduzir a vulnerabilidade da Política Nacional de Saúde, com a elevação da capacidade produtiva e de inovação do País para os produtos estratégicos para a saúde</t>
  </si>
  <si>
    <t>Medida 3.10: Promover incentivos diferenciados para desenvolver o Complexo Industrial da Saúde nas regiões menos desenvolvidas no País</t>
  </si>
  <si>
    <t>Reduzir a desigualdade regional</t>
  </si>
  <si>
    <t>Medida 3.11: Alterar a política tributária e tarifária para garantir a competitividade da produção local frente às importações, com foco nos produtos prioritários para a saúde, envolvendo o PIS, o Cofins, o IPI e o Imposto sobre as importações</t>
  </si>
  <si>
    <t>Eliminar as vantagens para aquisição de produtos importados frente aos produzidos no País que atendam ao Sistema Nacional de Saúde e estimular a produção local</t>
  </si>
  <si>
    <t>Medida 3.12: Apoiar  parques tecnológicos voltados à saúde, incentivando inclusive a emergência de arranjos produtivos locais nas áreas menos desenvolvidas do país.</t>
  </si>
  <si>
    <t>Medida 3.13: Fomentar redes tecnológicas voltadas à regulação e à qualidade dos produtos de saúde, incluindo laboratórios de testes e certificação de produtos para a saúde.</t>
  </si>
  <si>
    <t>Melhorar a qualidade dos produtos industriais de saúde, nos padrões de avaliação e incorporação tecnológica no SUS, mediante o suporte a 2 redes tecnológicas, até 2011</t>
  </si>
  <si>
    <t>Medida 3.14: Fomentar a criação e ampliação de duas redes de pesquisa clínica voltadas para as prioridades do SUS</t>
  </si>
  <si>
    <t>Melhorar os padrões de avaliação e incorporação tecnológica no SUS, até 2011</t>
  </si>
  <si>
    <t>Implantar/ ampliar duas redes de pesquisas clínicas , até 2011</t>
  </si>
  <si>
    <t>23 laboratórios</t>
  </si>
  <si>
    <t>24 unidades</t>
  </si>
  <si>
    <t>47 unidades</t>
  </si>
  <si>
    <t>1 unidade de armazenamento</t>
  </si>
  <si>
    <t>30 unidades de armazenamento</t>
  </si>
  <si>
    <t>Introduzir 80 milhões de doses da vacina dupla viral (rubéola e sarampo), a partir de 2009</t>
  </si>
  <si>
    <t>80 milhões de doses</t>
  </si>
  <si>
    <t>Introduzir 11,1 milhões de doses anuais da vacina contra Meningite C, a partir de 2011</t>
  </si>
  <si>
    <t>22,2 milhões de doses</t>
  </si>
  <si>
    <t>Introduzir 15,8 milhões de doses anuais da vacina pneumococos, a partir de 2013</t>
  </si>
  <si>
    <t>15,8 milhões de doses</t>
  </si>
  <si>
    <t>Adquirir 720 milhões de unidades de preservativos, ao final de 2013, da fábrica de Xapuri/AC incluindo subsídios para melhoria contínua do processo de produção e desenvolvimento de novas tecnologias de interesse da saúde</t>
  </si>
  <si>
    <t>720 milhões de preservativos</t>
  </si>
  <si>
    <t>Implantar 55 Unidades de Resposta Rápida estaduais e em capitais e uma para atendimento ao Mercosul, até 2011</t>
  </si>
  <si>
    <t>56 URRs</t>
  </si>
  <si>
    <t>Implantar uma Unidade Nacional de Resposta Rápida, até 2011</t>
  </si>
  <si>
    <t>1 URR</t>
  </si>
  <si>
    <t>6 unidades</t>
  </si>
  <si>
    <t>Medida 3.20: Implementar o planejamento estratégico e a modernização dos produtores públicos, estimulando modelos flexíveis de gestão comprometidos com resultados</t>
  </si>
  <si>
    <t>Adequar e melhorar a qualidade da produção nacional, permitindo ganhos de competitividade e viabilizando a inovação, até 2010</t>
  </si>
  <si>
    <t>Medida 3.2: Investir na rede de Laboratórios Oficiais de Medicamentos, estruturandoa produção pública e a transferência de tecnologia de farmoquímicos estratégicos para o País, incluindo a nacionalização de anti-retrovirais e de pelo menos 50% da demanda local de insulina</t>
  </si>
  <si>
    <t>PAC 2008/2011</t>
  </si>
  <si>
    <t xml:space="preserve">Medida 1.4: Implementar a estratégia dos ambientes de trabalho saudáveis, no âmbito maior da estratégia dos municípios saudáveis, em municípios de todas as UFs, produzindo em conjunto com o Ministério do Trabalho, outros Ministérios envolvidos, CONASEMS, </t>
  </si>
  <si>
    <t>Meta Financeira 2008/2011</t>
  </si>
  <si>
    <t>2008/2013</t>
  </si>
  <si>
    <t>Financiada com recursos do DPVAT</t>
  </si>
  <si>
    <t>Promover educação para a saúde sexual, saúde reprodutiva e prevenção de gravidez precoce e de DST em 87.000 escolas de 3.500 municípios, para alunos do ensino técnico, médio e fundamental mediante a realização de oficinas e distribuição de kits</t>
  </si>
  <si>
    <t xml:space="preserve">Implantar em todos os hospitais públicos federais o modelo de Fundação Estatal </t>
  </si>
  <si>
    <t>9 hospitais</t>
  </si>
  <si>
    <t>Medida 5.3: Modernizar a gestão dos hospitais filantrópicos por meio de contratos de gestão</t>
  </si>
  <si>
    <t>Medida 2.7: Reduzir o gasto da população com medicamentos mediante o estímulo ao uso de medicamentos genéricos</t>
  </si>
  <si>
    <t>1.006 hospitais</t>
  </si>
  <si>
    <t>Hospitais a R$ 267 mil</t>
  </si>
  <si>
    <t>Negociar com a área econômica do governo (BNDES e Ministérios da Fazenda e Planejamento) fundo de empréstimo para equacionamento das dívidas dos hospitais filantrópicos.</t>
  </si>
  <si>
    <t>Medida 5.4: Fortalecer o Sistema Nacional de Auditoria do SUS, componentes federal e estadual, e implementar o componente municipal do SNA.</t>
  </si>
  <si>
    <t>Implantar o Sistema de Auditoria do SUS – SISAUDSUS nas 27 UF, em municípios acima de 100.000 habitantes e nas capitais, equipando as unidades descentralizadas do DENASUS e fortalecendo os recursos humanos necessários.</t>
  </si>
  <si>
    <t>302 unidades</t>
  </si>
  <si>
    <t>27 Ufs</t>
  </si>
  <si>
    <t>26 capitais</t>
  </si>
  <si>
    <t>Demais municípios</t>
  </si>
  <si>
    <t>Difundir a cultura da promoção nos produtores de bens e serviços de saúde (incluindo farmácias, empresas, prestadores de serviço e operadoras de plano de saúde)</t>
  </si>
  <si>
    <t>Combater o uso abusivo do álcool, anfetaminas e outras drogas</t>
  </si>
  <si>
    <t>Estimular práticas de Alimentação saudável 
· Regulamentação de produtos industrializados pelo teor de sal e gordura trans
· Regulamentação da propaganda infantil de alimentos</t>
  </si>
  <si>
    <t>Ampliar ações de prevenção de acidentes de trânsito em 80% dos municípios com mais de 100 mil habitantes com projetos de redução da morbimortalidade por acidentes de trânsito</t>
  </si>
  <si>
    <t>Medida 1.6: Promover a revisão de medidas legais capazes de reduzir o impacto dos riscos à saúde originados pelo consumo de produtos potencialmente nocivos à saúde</t>
  </si>
  <si>
    <t>Criar a CIDE do Tabaco</t>
  </si>
  <si>
    <t>Aprovar legislação ampliando a proibição do consumo de tabaco em locais públicos</t>
  </si>
  <si>
    <t>Proibir a venda de bebidas alcoólicas nas estradas e postos de gasolina</t>
  </si>
  <si>
    <t>Regulamentar a propaganda de bebidas alcoólicas como cervejas e coolers</t>
  </si>
  <si>
    <t>Medida 1.7: Expandir as Ações de Planejamento Familiar.</t>
  </si>
  <si>
    <t>Ampliar a compra e distribuição de métodos contraceptivos (anticoncepcionais orais e injetáveis; DIU; diafragma; preservativos) e anticoncepção de emergência garantindo a cobertura de mais 10 milhões de mulheres em idade fértil (10 a 49 anos), totalizando 21 milhões de mulheres férteis atendidas pelo SUS, em 2008, ao custo médio de R$ 21 mulher/ano.</t>
  </si>
  <si>
    <t>2 milhões de pessoas</t>
  </si>
  <si>
    <t>69 mil vasectomias ano</t>
  </si>
  <si>
    <t>73 mil laqueaduras ano</t>
  </si>
  <si>
    <t>10 milhões de cartilhas</t>
  </si>
  <si>
    <t>14 centros</t>
  </si>
  <si>
    <t>Medida 1.8: Estimular o aleitamento materno,</t>
  </si>
  <si>
    <t>Ampliar a licença maternidade de 4 para 6 meses.</t>
  </si>
  <si>
    <t>304 bancos de leite</t>
  </si>
  <si>
    <t>Criar o Centro de Referência Latino Americano para Pasteurização de Leite Humano.</t>
  </si>
  <si>
    <t>1 centro</t>
  </si>
  <si>
    <t>Medida 1.9: Fortalecer e ampliar as ações de promoção para a Atenção Integral à Saúde do Idoso</t>
  </si>
  <si>
    <t>65.800 cuidadores</t>
  </si>
  <si>
    <t>3,5 milhões de óculos</t>
  </si>
  <si>
    <t>13 milhões de cadernetas</t>
  </si>
  <si>
    <t xml:space="preserve">Viabilizar 10 milhões de atendimentos ao cidadão e usuários do SUS, via DDG </t>
  </si>
  <si>
    <t>10 milhões de atendimentos ano</t>
  </si>
  <si>
    <t>Medida 6.4: Expandir a divulgação e o uso pela população da Carta de Direitos do Usuário da Saúde e implantar o Portal dos direitos do usuário dos serviços de saúde</t>
  </si>
  <si>
    <t>Distribuir a Carta de Direitos dos Usuários da Saúde para instituições de saúde, educação e controle social em 100% dos municípios, a R$ 200 mil por ano</t>
  </si>
  <si>
    <t>5.562 municípios</t>
  </si>
  <si>
    <t>Dispor do Portal em funcionamento em 2008</t>
  </si>
  <si>
    <t>Eixo 5 - Qualificação da Gestão</t>
  </si>
  <si>
    <t>Medida 5.1:  Desenvolver sistema integrado de planejamento, informação, monitoramento, controle e avaliação das ações de saúde com foco no repasse dos recursos federais, viabilizando o estabelecimento de mecanismos de premiação a partir de metas contratualizadas e resultados obtidos.</t>
  </si>
  <si>
    <t>Estabelecer contratos de desempenho com as 27 UFs, tendo como base os cinco blocos de financiamento (Atenção Básica, Alta e Média Complexidade, Gestão, Vigilância em Saúde e Assistência Farmacêutica)</t>
  </si>
  <si>
    <t>27 UFs com contrato</t>
  </si>
  <si>
    <t>Criar mecanismos (fundo) e critérios que permitam a premiação por desempenho dos municípios que alcancem ou superem as metas pactuadas.</t>
  </si>
  <si>
    <t>Desenvolver sistema informatizado de monitoramento e avaliação da gestão do SUS</t>
  </si>
  <si>
    <t>Sancionar Lei de Responsabilidade Social/Sanitária até 2008</t>
  </si>
  <si>
    <t>Medida 5.2: Aprovar o projeto de Lei Complementar e as leis ordinárias necessárias para implantar o modelo de Fundação Estatal de direito privado aos hospitais públicos federais</t>
  </si>
  <si>
    <t>Recursos do BNDES e MCT</t>
  </si>
  <si>
    <t>Recursos do BNDES e Setor Produtivo</t>
  </si>
  <si>
    <t>Obs: Nenhuma das medidas deste Eixo foi discutida com a área técnica. Todas foram distribuídas na proporção dos recursos adicionais da EC 29 para 4 anos.</t>
  </si>
  <si>
    <t>Eixos</t>
  </si>
  <si>
    <t>Assegurado</t>
  </si>
  <si>
    <t>Eixo 1 - Promoção</t>
  </si>
  <si>
    <t>Eixo 2 - Atenção</t>
  </si>
  <si>
    <t>Eixo 3 - Complexo Industrial</t>
  </si>
  <si>
    <t>Eixo 4 - Força de Trabalho</t>
  </si>
  <si>
    <t>Eixo 5 - Gestão</t>
  </si>
  <si>
    <t>Eixo 6 - Participação</t>
  </si>
  <si>
    <t>Eixo 7 - Internacional</t>
  </si>
  <si>
    <t>Total do PAC Saúde</t>
  </si>
  <si>
    <t>Medida 1.8: Estimular o aleitamento materno</t>
  </si>
  <si>
    <t>Medida 2.8: Ampliar a Rede Própria do Programa Farmácia Popular do Brasil</t>
  </si>
  <si>
    <t>Medida 2.9: Expandir o Programa Aqui Tem Farmácia Popular, aumentando o número de farmácias credenciadas e o número de medicamentos disponibilizados</t>
  </si>
  <si>
    <t>Eixo 3 - Complexo Industrial da Saúde</t>
  </si>
  <si>
    <t>Medida 3.1: Implementar um Programa Nacional para Produção Estratégica do Complexo Industrial da Saúde, objetivando as necessidades da saúde, articulando o fomento à inovação e a política de compras governamentais, mediante parceria com o MDIC/BNDES, o MCT, unidades da federação e o Ministério da Saúde</t>
  </si>
  <si>
    <t>Ampliar o quantitativo de medicamentos produzido pelos 19 laboratórios oficiais de medicamentos em 50% (medido em unidades farmacêuticas), até 2013.</t>
  </si>
  <si>
    <t>foram acrescidos os valores do PPA em 12 nov e posteriormente transferidos 50 do PPA e 50 da Expansão ara a a 3.5</t>
  </si>
  <si>
    <t>Medida 3.3: Estruturar a produção pública e a transferência de tecnologia de farmoquímicos estratégicos para o País, incluindo a nacionalização de anti-retrovirais e de pelo menos 50% da demanda local de insulina.</t>
  </si>
  <si>
    <t>PAC Saúde - Comparativo entre Proposta Inicial e Ajustada à Regulamentação da EC 29, por Eixo</t>
  </si>
  <si>
    <t>Implantar incentivo financeiro de R$ 7.800 equipe/ano para equipes de saúde da família para realizar avaliação clínica, avaliação nutricional, detecção precoce de hipertensão arterial, avaliação de saúde bucal e avaliação psicosocial em 26.880.000 de alunos de escolas públicas, até 2013.</t>
  </si>
  <si>
    <t>21 milhões de mulheres/ano</t>
  </si>
  <si>
    <t>Ampliar a distribuição de contraceptivos através da expansão da rede do Programa Farmácia Popular (própria e credenciada), até 2013.</t>
  </si>
  <si>
    <t>Ampliar a quantidade de vasectomias realizadas passando de 20 mil/ano para 40 mil em 2008 e aumento de 20% ao ano até 2013, ao custo de R$ 219 por procedimento.</t>
  </si>
  <si>
    <t>Ampliar a quantidade de laqueaduras realizadas passando de 50 mil/ano para 55 mil em 2008 e aumento de 10% ao ano até 2013, ao custo de R$ 266 por procedimento.</t>
  </si>
  <si>
    <t>Qualificar 2 mil profissionais (médicos e enfermeiros) em 500 maternidades de referência no País, até 2013, para garantir orientação adequada sobre Planejamento Familiar imediatamente após o parto, ao custo médio de R$ 800 por profissional.</t>
  </si>
  <si>
    <t>Produzir 10 milhões de cartilhas, até 2013, ao custo médio de R$ 0,15 por unidade, sobre direitos sexuais e reprodutivos e métodos anticoncepcionais para usuários(as), adolescentes, adultos e profissionais de saúde da atenção básica.</t>
  </si>
  <si>
    <t>Implantar centros de reprodução assistida em 14 universidades, ate´2013.</t>
  </si>
  <si>
    <t>Ampliar o número de bancos de leite humano em 15% ao ano, passando de 190 para 304, em 2013, ao custo de R$ 40 mil a unidade.</t>
  </si>
  <si>
    <t>Qualificar como cuidadores de idosos 65.800 pessoas, até 2013, sendo 28.000 pessoas de famílias de idosos vinculados ao Programa de Internação Domiciliar,  e 37.800 potenciais cuidadores de idosos para o mercado de trabalho, ao custo médio de R$ 86 por cuidador.</t>
  </si>
  <si>
    <t>Duplicar o número de consultas oftalmológicas em idosos, alcançando 7 milhões de consultas, em 2013, e fornecer 3,5 milhões de óculos bifocais e monofocais ao custo médio unitário de R$ 15,50, até 2011.</t>
  </si>
  <si>
    <t>Distribuir 13 milhões de Cadernetas em Saúde da Pessoa Idosa com abordagem de condições de saúde, prevenção de doenças, riscos e agravos, até 2013, com valor unitário de R$ 0,48.</t>
  </si>
  <si>
    <t>Distribuir 250 mil exemplares do Caderno de Atenção Básica em Envelhecimento e Saúde da Pessoa Idosa para agentes comunitários de saúde, até 2013, ao custo unitário de R$ 0,22.</t>
  </si>
  <si>
    <t>Implantar 200 novos Centros de Referência em Saúde do Trabalhador, passando de 150 centros para 350, em 2013, ao custo médio de R$ 50 mil para instalação e R$ 30 mil mensais para manutenção.</t>
  </si>
  <si>
    <t>Implantar 500 novos Serviços Sentinela em Saúde do Trabalhador, passando de 500 serviços para 1.000, até 2013, ao custo médio de R$ 30 mil anuais.</t>
  </si>
  <si>
    <t>Implantar 250 Municípios Sentinela em Saúde do Trabalhador, ao custo de R$ 10.000 anuais, até 2013.</t>
  </si>
  <si>
    <t xml:space="preserve">Criar o Dia Nacional de Mobilização pela Promoção da Saúde e Qualidade de Vida, em 2008, com a realização de ao menos duas campanhas anuais de mídia e produção de material educativo contemplando as seis prioridades da Promoção da Saúde: Atividade Física, </t>
  </si>
  <si>
    <t xml:space="preserve">Medida 1.2: Implementar em 1000 municípios ações de promoção e monitoramento para a população de zero a cinco anos (pré escolar), de acordo com diretrizes definidas pela Câmara Interministerial sobre Qualidade de Vida. </t>
  </si>
  <si>
    <t>Implantar a estratégia em 1.000 municípios, até 2011, a partir de critérios e incentivos definidos pela Câmara Interministerial sobre Qualidade de Vida e Saúde.</t>
  </si>
  <si>
    <t>Concluir as obras inacabas e construir, ampliar, reformar e equipar 60 unidades de saúde por ano, até 2013, com especial atenção ao conjunto de hospitais prioritários que atendam aos princípios de racionalidade e eficiência na oferta e à estratégia de regionalização: INTO ; Rede Sarah do Rio de Janeiro; Queimados/RJ; Hospital do Andaraí/RJ.</t>
  </si>
  <si>
    <t xml:space="preserve">Ampliar gradualmente, a partir de 2008, o valor do financiamento “per capita” da Assistência Farmacêutica Básica de R$3,75 (com contrapartida de R$ 2,00) para R$6,00 (com contrapartida de R$ 4,00), em 2013, para os 189 milhões de brasileiros. </t>
  </si>
  <si>
    <t>Medida 2.1: Qualificar e ampliar a rede de serviços de atenção básica garantindo, de forma compartilhada com estados e municípios, a expansão e a sustentabilidade financeira para a estratégia de saúde da família cobrindo a população usuária do SUS de forma integrada aos projetos sociais do Governo Federal.</t>
  </si>
  <si>
    <t>Implantar 20 novos Centros de Atenção de Alta Complexidade em Oncologia (CACONs), até 2013, ao custo médio de R$ 6 milhões por CACON, enfrentando o déficit global de 100 equipamentos.</t>
  </si>
  <si>
    <t>Ampliar o acesso ao serviço de oncologia habilitando e custeando mais 61 CACONs, até 2013, ao custo unitário anual de R$ 5 milhões</t>
  </si>
  <si>
    <t>Qualificar os serviços de terapia renal substitutiva habilitando 366 unidades, em 2011, segundo novos critérios, passando de 569 serviços atualmente habilitados para 935.</t>
  </si>
  <si>
    <t>Ampliar o acesso aos serviços de cardiologia habilitando segundo novos critérios mais 155 unidades, até 2011, passando de 187 serviços habilitados para 342.</t>
  </si>
  <si>
    <t>Ampliar o acesso e qualificar os serviços de neurocirurgia habilitando, segundo novos critérios, as 230 unidades existentes, até 2011.</t>
  </si>
  <si>
    <t>Ampliar o acesso e qualificar os serviços de traumato-ortopedia habilitando, segundo novos critérios, 186 unidades, até 2011, passando de 82 unidades para 268.</t>
  </si>
  <si>
    <t>Qualificar os serviços de oftalmologia habilitando 80% da rede atual, segundo novos critérios, o que equivale a 640 serviços, até 2011.</t>
  </si>
  <si>
    <t>Ampliar o acesso e qualificar os serviços de saúde auditiva habilitando, segundo novos critérios, 13 unidades, até 2011, passando de 113 unidades para 126.</t>
  </si>
  <si>
    <t>Investir em 4.850 novos leitos para terapia intensiva e semi- intensiva, até 2013, ao custo médio de R$ 83.000 por leito.</t>
  </si>
  <si>
    <t>Ampliar a participação dos medicamentos genéricos no mercado para 25% em faturamento e para 33% em unidades farmacêuticas, até 2013, mediante campanhas que estimulem a prescrição e a dispensação dirigidas para cerca de 50.000 farmácias e 111.000 médicos e consumidores.</t>
  </si>
  <si>
    <t>25% do mercado em faturamento</t>
  </si>
  <si>
    <t>Fomentar por meio da REQBIO Rede Brasileira de Centros Públicos de Bio Equivalência, testes de bio equivalência para genéricos, de modo a propiciar o registro de 1100 novos medicamentos até 2013</t>
  </si>
  <si>
    <t>Ampliar o número de farmácias da rede própria do programa Farmácia Popular do Brasil, de 300 para 600 farmácias, até 2013.</t>
  </si>
  <si>
    <t xml:space="preserve">Condicionar o credenciamento de farmácias no Programa Aqui Tem Farmácia Popular à venda de medicamentos fracionados. </t>
  </si>
  <si>
    <t>Medida 2.12: Melhorar o acolhimento e implantar práticas de humanização na rede SUS.</t>
  </si>
  <si>
    <t>Lei sancionada</t>
  </si>
  <si>
    <t>Qualificar 500 maternidades de referência nas 27 UFs no Programa Maternidade Amiga da Mulher, com adequação física para garantia da presença do acompanhante, implantação de protocolos clínicos para atenção e qualificação de 2.000 profissionais que atuam nas uregências e emergências até 2013.</t>
  </si>
  <si>
    <t>Apoiar a organização da vigilância epidemiológica da morte materna por meio da implantação e ampliação de comitês de morte materna e qualificação de seus membros, ampliando de 748 para 1.000 municípios, até 2013.</t>
  </si>
  <si>
    <t>Ampliar a rede de atenção a mulheres e adolescentes em situação de violência, passando de 138 para 275 municípios com mais de 100 mil habitantes, até 2013.</t>
  </si>
  <si>
    <t>Inserir a saúde do homem nos conteúdos de capacitação da especialização dos(as) 32.000 médicos(as) das equipes de saúde da família (80% do total) e da educação à distância através do TELESSAUDE para diagnóstico de patologias e câncer do trato genital masculino.</t>
  </si>
  <si>
    <t>Apoiar a implantação da política de atenção à saúde do homem nas secretarias estaduais e das capitais a partir de pactuação na Comissão Intergestores Tripartite, mediante o repasse de R$ 50 mil por secretaria, até 2011.</t>
  </si>
  <si>
    <t>Campanha de mídia/TV</t>
  </si>
  <si>
    <t>Ampliar em 20% ao ano o número de consultas para o diagnóstico de patologias do trato genital masculino e de cânceres de próstata, vesícula seminal, uretra, bolsa escrostal, testículos e pênis passando de 121.400 para cerca de 252.000 consultas/ano, em 2013</t>
  </si>
  <si>
    <t>Ampliar em 20% ao ano o número de ultrasonografias da próstata para prevenção de neoplasias malignas, rastreamento e diagnóstico, passando de 80 mil, em 2007, para 242 mil, em 2013.</t>
  </si>
  <si>
    <t>242 mil exames</t>
  </si>
  <si>
    <t>Capacitar o médico e o enfermeiro das 40 mil equipes de saúde da família, até 2011, para ampliar a captação, o diagnóstico precoce e o tratamento adequado de pacientes com hipertensão e diabetes, ampliando o acompanhamento de diabéticos de 1,5 milhão para para 3 milhões (de um total estimado em 6,1 milhões), e o acompanhamento de hipertensos de 7 milhões para 14 milhões (de um total estimado em 17,7 milhões) a um custo de R$ 2.280 por curso para 30 profissionais.</t>
  </si>
  <si>
    <t>Ampliar o diagnóstico precoce de retinopatia diabética para prevenção de cegueira com realização de um mapeamento de retina anual para 2,5 milhões de diabéticos, ao custo unitário de R$ 24,24, até 2013</t>
  </si>
  <si>
    <t>Disponibilizar a todas as 65.000 unidades básicas, até 2013, kits de monofilamento para avaliação de sensibilidade dos pés diabéticos visando reduzir a amputação de membros inferiores, ao custo de R$ 45.</t>
  </si>
  <si>
    <t>Reduzir a incidência de dengue em 30%, em relação a 2006, nas regiões metropolitanas Fortaleza, Recife, Salvador, São Luiz e Rio de Janeiro, até 2011, procurando garantir a regularidade e a qualidade no abastecimento da água (os recursos estimados estão no PAC Saneamento)</t>
  </si>
  <si>
    <t>Modernizar a estrutura física de 75% dos laboratórios centrais e de referência em saúde pública, até 2013.</t>
  </si>
  <si>
    <t>Implantar 24 unidades de anatomopatologia, até 2013.</t>
  </si>
  <si>
    <t>Implantar 47 unidades de biologia molecular, até 2013.</t>
  </si>
  <si>
    <t>Construir uma Unidade Nacional de Armazenamento de Insumos Critícos à Saúde, até 2010.</t>
  </si>
  <si>
    <t>Construir, reformar e equipar 30 centrais de armazenamento de insumos críticos (unidades regionais e estaduais), até 2013.</t>
  </si>
  <si>
    <t>Especializar 80 mil dos profissionais de nivel superior das equipes de saúde da família, 80% do total.</t>
  </si>
  <si>
    <t>Prover acesso ao TELESSAUDE a 80% das equipes de Saúde da Família, totalizando 32 mil equipes, até 2013.</t>
  </si>
  <si>
    <t>Disponibilizar bolsas de estudo para profissionais, professores e alunos, totalizando mais de 20 mil bolsas, até 2013.</t>
  </si>
  <si>
    <t>Medida 4.7: Estabelecer uma ação integrada com o Ministério da Defesa para suprir a deficiência de médicos, odontólogos e profissionais de saúde em áreas pouco desenvolvidas do País e visando garantir capacidade rápida e eficiente de resposta às emergências em saúde.</t>
  </si>
</sst>
</file>

<file path=xl/styles.xml><?xml version="1.0" encoding="utf-8"?>
<styleSheet xmlns="http://schemas.openxmlformats.org/spreadsheetml/2006/main">
  <numFmts count="11">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_(* #,##0_);_(* \(#,##0\);_(* &quot;-&quot;??_);_(@_)"/>
    <numFmt numFmtId="165" formatCode="_(* #,##0.0_);_(* \(#,##0.0\);_(* &quot;-&quot;??_);_(@_)"/>
    <numFmt numFmtId="166" formatCode="0.0%"/>
  </numFmts>
  <fonts count="36">
    <font>
      <sz val="10"/>
      <name val="Arial"/>
      <family val="0"/>
    </font>
    <font>
      <b/>
      <sz val="14"/>
      <name val="Arial"/>
      <family val="2"/>
    </font>
    <font>
      <b/>
      <sz val="10"/>
      <name val="Arial"/>
      <family val="2"/>
    </font>
    <font>
      <sz val="9"/>
      <name val="Arial"/>
      <family val="2"/>
    </font>
    <font>
      <sz val="8"/>
      <name val="Arial"/>
      <family val="2"/>
    </font>
    <font>
      <b/>
      <i/>
      <sz val="10"/>
      <name val="Arial"/>
      <family val="2"/>
    </font>
    <font>
      <b/>
      <sz val="8"/>
      <name val="Arial"/>
      <family val="2"/>
    </font>
    <font>
      <b/>
      <sz val="12"/>
      <name val="Arial"/>
      <family val="2"/>
    </font>
    <font>
      <sz val="14"/>
      <name val="Arial"/>
      <family val="2"/>
    </font>
    <font>
      <sz val="12"/>
      <name val="Arial"/>
      <family val="2"/>
    </font>
    <font>
      <u val="single"/>
      <sz val="10"/>
      <color indexed="12"/>
      <name val="Arial"/>
      <family val="0"/>
    </font>
    <font>
      <u val="single"/>
      <sz val="10"/>
      <color indexed="36"/>
      <name val="Arial"/>
      <family val="0"/>
    </font>
    <font>
      <sz val="11"/>
      <name val="Arial"/>
      <family val="2"/>
    </font>
    <font>
      <b/>
      <sz val="11"/>
      <name val="Arial"/>
      <family val="2"/>
    </font>
    <font>
      <b/>
      <sz val="13"/>
      <name val="Arial"/>
      <family val="2"/>
    </font>
    <font>
      <sz val="13"/>
      <name val="Arial"/>
      <family val="2"/>
    </font>
    <font>
      <b/>
      <i/>
      <sz val="12"/>
      <name val="Arial"/>
      <family val="2"/>
    </font>
    <font>
      <b/>
      <sz val="24"/>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2"/>
      <color indexed="9"/>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6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style="thin"/>
      <bottom style="thin"/>
    </border>
    <border>
      <left>
        <color indexed="63"/>
      </left>
      <right>
        <color indexed="63"/>
      </right>
      <top style="thin"/>
      <bottom style="medium"/>
    </border>
    <border>
      <left>
        <color indexed="63"/>
      </left>
      <right>
        <color indexed="63"/>
      </right>
      <top style="hair"/>
      <bottom style="hair"/>
    </border>
    <border>
      <left>
        <color indexed="63"/>
      </left>
      <right>
        <color indexed="63"/>
      </right>
      <top style="hair"/>
      <bottom>
        <color indexed="63"/>
      </bottom>
    </border>
    <border>
      <left style="thin"/>
      <right style="thin"/>
      <top>
        <color indexed="63"/>
      </top>
      <bottom>
        <color indexed="63"/>
      </bottom>
    </border>
    <border>
      <left>
        <color indexed="63"/>
      </left>
      <right>
        <color indexed="63"/>
      </right>
      <top>
        <color indexed="63"/>
      </top>
      <bottom style="medium"/>
    </border>
    <border>
      <left>
        <color indexed="63"/>
      </left>
      <right>
        <color indexed="63"/>
      </right>
      <top>
        <color indexed="63"/>
      </top>
      <bottom style="hair"/>
    </border>
    <border>
      <left>
        <color indexed="63"/>
      </left>
      <right>
        <color indexed="63"/>
      </right>
      <top style="thin"/>
      <bottom>
        <color indexed="63"/>
      </bottom>
    </border>
    <border>
      <left>
        <color indexed="63"/>
      </left>
      <right>
        <color indexed="63"/>
      </right>
      <top>
        <color indexed="63"/>
      </top>
      <bottom style="thick"/>
    </border>
    <border>
      <left style="thin"/>
      <right>
        <color indexed="63"/>
      </right>
      <top style="hair"/>
      <bottom style="hair"/>
    </border>
    <border>
      <left>
        <color indexed="63"/>
      </left>
      <right style="thin"/>
      <top style="hair"/>
      <bottom style="hair"/>
    </border>
    <border>
      <left style="thin"/>
      <right>
        <color indexed="63"/>
      </right>
      <top style="thick"/>
      <bottom style="thin"/>
    </border>
    <border>
      <left>
        <color indexed="63"/>
      </left>
      <right style="thin"/>
      <top>
        <color indexed="63"/>
      </top>
      <bottom style="thick"/>
    </border>
    <border>
      <left style="thin"/>
      <right>
        <color indexed="63"/>
      </right>
      <top>
        <color indexed="63"/>
      </top>
      <bottom style="thick"/>
    </border>
    <border>
      <left style="thin"/>
      <right>
        <color indexed="63"/>
      </right>
      <top>
        <color indexed="63"/>
      </top>
      <bottom style="hair"/>
    </border>
    <border>
      <left>
        <color indexed="63"/>
      </left>
      <right>
        <color indexed="63"/>
      </right>
      <top style="hair"/>
      <bottom style="medium"/>
    </border>
    <border>
      <left style="thin"/>
      <right>
        <color indexed="63"/>
      </right>
      <top style="hair"/>
      <bottom style="medium"/>
    </border>
    <border>
      <left>
        <color indexed="63"/>
      </left>
      <right style="thin"/>
      <top style="hair"/>
      <bottom style="medium"/>
    </border>
    <border>
      <left style="thin"/>
      <right>
        <color indexed="63"/>
      </right>
      <top style="hair"/>
      <bottom>
        <color indexed="63"/>
      </bottom>
    </border>
    <border>
      <left style="thin"/>
      <right>
        <color indexed="63"/>
      </right>
      <top style="thin"/>
      <bottom style="medium"/>
    </border>
    <border>
      <left style="thin"/>
      <right>
        <color indexed="63"/>
      </right>
      <top style="medium"/>
      <bottom style="thin"/>
    </border>
    <border>
      <left style="thin"/>
      <right>
        <color indexed="63"/>
      </right>
      <top>
        <color indexed="63"/>
      </top>
      <bottom style="medium"/>
    </border>
    <border>
      <left>
        <color indexed="63"/>
      </left>
      <right style="thin"/>
      <top>
        <color indexed="63"/>
      </top>
      <bottom style="hair"/>
    </border>
    <border>
      <left>
        <color indexed="63"/>
      </left>
      <right style="thin"/>
      <top style="hair"/>
      <bottom style="thin"/>
    </border>
    <border>
      <left>
        <color indexed="63"/>
      </left>
      <right>
        <color indexed="63"/>
      </right>
      <top>
        <color indexed="63"/>
      </top>
      <bottom style="thin"/>
    </border>
    <border>
      <left>
        <color indexed="63"/>
      </left>
      <right style="thin"/>
      <top>
        <color indexed="63"/>
      </top>
      <bottom style="medium"/>
    </border>
    <border>
      <left style="thin"/>
      <right>
        <color indexed="63"/>
      </right>
      <top style="thin"/>
      <bottom style="thick"/>
    </border>
    <border>
      <left>
        <color indexed="63"/>
      </left>
      <right>
        <color indexed="63"/>
      </right>
      <top style="thin"/>
      <bottom style="thick"/>
    </border>
    <border>
      <left>
        <color indexed="63"/>
      </left>
      <right style="thin"/>
      <top style="thin"/>
      <bottom style="thick"/>
    </border>
    <border>
      <left>
        <color indexed="63"/>
      </left>
      <right>
        <color indexed="63"/>
      </right>
      <top style="medium"/>
      <bottom style="medium"/>
    </border>
    <border>
      <left style="thin"/>
      <right>
        <color indexed="63"/>
      </right>
      <top style="medium"/>
      <bottom style="medium"/>
    </border>
    <border>
      <left>
        <color indexed="63"/>
      </left>
      <right style="thin"/>
      <top style="medium"/>
      <bottom style="medium"/>
    </border>
    <border>
      <left style="thin"/>
      <right style="thin"/>
      <top style="thin"/>
      <bottom style="thin"/>
    </border>
    <border>
      <left style="thin"/>
      <right style="thin"/>
      <top style="thin"/>
      <bottom>
        <color indexed="63"/>
      </bottom>
    </border>
    <border>
      <left style="thin"/>
      <right style="thin"/>
      <top>
        <color indexed="63"/>
      </top>
      <bottom style="medium"/>
    </border>
    <border>
      <left style="thin"/>
      <right style="thin"/>
      <top>
        <color indexed="63"/>
      </top>
      <bottom style="hair"/>
    </border>
    <border>
      <left style="thin"/>
      <right style="thin"/>
      <top style="hair"/>
      <bottom>
        <color indexed="63"/>
      </bottom>
    </border>
    <border>
      <left>
        <color indexed="63"/>
      </left>
      <right style="thin"/>
      <top style="medium"/>
      <bottom style="thin"/>
    </border>
    <border>
      <left style="thin"/>
      <right style="thin"/>
      <top style="medium"/>
      <bottom style="thin"/>
    </border>
    <border>
      <left>
        <color indexed="63"/>
      </left>
      <right style="thin"/>
      <top style="thin"/>
      <bottom style="thin"/>
    </border>
    <border>
      <left style="thin"/>
      <right>
        <color indexed="63"/>
      </right>
      <top style="thin"/>
      <bottom style="thin"/>
    </border>
    <border>
      <left style="thin"/>
      <right style="thin"/>
      <top style="thin"/>
      <bottom style="medium"/>
    </border>
    <border>
      <left style="thin"/>
      <right>
        <color indexed="63"/>
      </right>
      <top style="medium"/>
      <bottom>
        <color indexed="63"/>
      </bottom>
    </border>
    <border>
      <left>
        <color indexed="63"/>
      </left>
      <right>
        <color indexed="63"/>
      </right>
      <top style="medium"/>
      <bottom style="thin"/>
    </border>
    <border>
      <left style="thin"/>
      <right style="thin"/>
      <top>
        <color indexed="63"/>
      </top>
      <bottom style="thin"/>
    </border>
    <border>
      <left>
        <color indexed="63"/>
      </left>
      <right style="thin"/>
      <top style="thick"/>
      <bottom style="thin"/>
    </border>
    <border>
      <left>
        <color indexed="63"/>
      </left>
      <right>
        <color indexed="63"/>
      </right>
      <top style="thick"/>
      <bottom style="thin"/>
    </border>
    <border>
      <left>
        <color indexed="63"/>
      </left>
      <right style="thin"/>
      <top style="medium"/>
      <bottom>
        <color indexed="63"/>
      </bottom>
    </border>
    <border>
      <left>
        <color indexed="63"/>
      </left>
      <right>
        <color indexed="63"/>
      </right>
      <top style="thick"/>
      <bottom>
        <color indexed="63"/>
      </bottom>
    </border>
    <border>
      <left>
        <color indexed="63"/>
      </left>
      <right>
        <color indexed="63"/>
      </right>
      <top style="medium"/>
      <bottom>
        <color indexed="63"/>
      </bottom>
    </border>
    <border>
      <left>
        <color indexed="63"/>
      </left>
      <right>
        <color indexed="63"/>
      </right>
      <top style="thin"/>
      <bottom style="hair"/>
    </border>
    <border>
      <left>
        <color indexed="63"/>
      </left>
      <right>
        <color indexed="63"/>
      </right>
      <top style="medium"/>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0" fillId="4" borderId="0" applyNumberFormat="0" applyBorder="0" applyAlignment="0" applyProtection="0"/>
    <xf numFmtId="0" fontId="21" fillId="16" borderId="1" applyNumberFormat="0" applyAlignment="0" applyProtection="0"/>
    <xf numFmtId="0" fontId="22" fillId="17" borderId="2" applyNumberFormat="0" applyAlignment="0" applyProtection="0"/>
    <xf numFmtId="0" fontId="23" fillId="0" borderId="3" applyNumberFormat="0" applyFill="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1" borderId="0" applyNumberFormat="0" applyBorder="0" applyAlignment="0" applyProtection="0"/>
    <xf numFmtId="0" fontId="24" fillId="7" borderId="1" applyNumberForma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25" fillId="3"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27" fillId="16"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0" borderId="7" applyNumberFormat="0" applyFill="0" applyAlignment="0" applyProtection="0"/>
    <xf numFmtId="0" fontId="33" fillId="0" borderId="8" applyNumberFormat="0" applyFill="0" applyAlignment="0" applyProtection="0"/>
    <xf numFmtId="0" fontId="33" fillId="0" borderId="0" applyNumberFormat="0" applyFill="0" applyBorder="0" applyAlignment="0" applyProtection="0"/>
    <xf numFmtId="0" fontId="34" fillId="0" borderId="9" applyNumberFormat="0" applyFill="0" applyAlignment="0" applyProtection="0"/>
  </cellStyleXfs>
  <cellXfs count="413">
    <xf numFmtId="0" fontId="0" fillId="0" borderId="0" xfId="0" applyAlignment="1">
      <alignment/>
    </xf>
    <xf numFmtId="164" fontId="0" fillId="0" borderId="0" xfId="53" applyNumberFormat="1" applyFont="1" applyAlignment="1">
      <alignment vertical="center" wrapText="1"/>
    </xf>
    <xf numFmtId="0" fontId="0" fillId="0" borderId="0" xfId="0" applyFont="1" applyAlignment="1">
      <alignment vertical="center" wrapText="1"/>
    </xf>
    <xf numFmtId="164" fontId="0" fillId="0" borderId="10" xfId="53" applyNumberFormat="1" applyFont="1" applyBorder="1" applyAlignment="1">
      <alignment horizontal="center" vertical="center" wrapText="1"/>
    </xf>
    <xf numFmtId="164" fontId="0" fillId="0" borderId="10" xfId="53" applyNumberFormat="1" applyFont="1" applyFill="1" applyBorder="1" applyAlignment="1">
      <alignment horizontal="center" vertical="center" wrapText="1"/>
    </xf>
    <xf numFmtId="1" fontId="2" fillId="0" borderId="11" xfId="53" applyNumberFormat="1" applyFont="1" applyBorder="1" applyAlignment="1">
      <alignment horizontal="center" vertical="center" wrapText="1"/>
    </xf>
    <xf numFmtId="164" fontId="0" fillId="0" borderId="0" xfId="53" applyNumberFormat="1" applyFont="1" applyFill="1" applyBorder="1" applyAlignment="1">
      <alignment horizontal="center" vertical="center" wrapText="1"/>
    </xf>
    <xf numFmtId="0" fontId="3" fillId="0" borderId="12" xfId="0" applyFont="1" applyBorder="1" applyAlignment="1">
      <alignment horizontal="center" vertical="center" wrapText="1"/>
    </xf>
    <xf numFmtId="0" fontId="4" fillId="0" borderId="0" xfId="0" applyFont="1" applyFill="1" applyBorder="1" applyAlignment="1">
      <alignment vertical="center" wrapText="1"/>
    </xf>
    <xf numFmtId="164" fontId="4" fillId="0" borderId="0" xfId="53" applyNumberFormat="1" applyFont="1" applyAlignment="1">
      <alignment vertical="center" wrapText="1"/>
    </xf>
    <xf numFmtId="164" fontId="2" fillId="5" borderId="13" xfId="53" applyNumberFormat="1" applyFont="1" applyFill="1" applyBorder="1" applyAlignment="1">
      <alignment horizontal="center" vertical="center" wrapText="1"/>
    </xf>
    <xf numFmtId="164" fontId="2" fillId="5" borderId="0" xfId="53" applyNumberFormat="1" applyFont="1" applyFill="1" applyAlignment="1">
      <alignment vertical="center" wrapText="1"/>
    </xf>
    <xf numFmtId="164" fontId="0" fillId="0" borderId="14" xfId="53" applyNumberFormat="1" applyFont="1" applyBorder="1" applyAlignment="1">
      <alignment horizontal="center" vertical="center" wrapText="1"/>
    </xf>
    <xf numFmtId="164" fontId="0" fillId="0" borderId="0" xfId="53" applyNumberFormat="1" applyFont="1" applyBorder="1" applyAlignment="1">
      <alignment horizontal="center" vertical="center" wrapText="1"/>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164" fontId="2" fillId="0" borderId="0" xfId="53" applyNumberFormat="1" applyFont="1" applyFill="1" applyBorder="1" applyAlignment="1">
      <alignment horizontal="center" vertical="center" wrapText="1"/>
    </xf>
    <xf numFmtId="164" fontId="2" fillId="0" borderId="0" xfId="53" applyNumberFormat="1" applyFont="1" applyFill="1" applyAlignment="1">
      <alignment vertical="center" wrapText="1"/>
    </xf>
    <xf numFmtId="164" fontId="0" fillId="0" borderId="0" xfId="53" applyNumberFormat="1" applyFont="1" applyFill="1" applyAlignment="1">
      <alignment vertical="center" wrapText="1"/>
    </xf>
    <xf numFmtId="0" fontId="0" fillId="0" borderId="0" xfId="0" applyFont="1" applyFill="1" applyAlignment="1">
      <alignment vertical="center" wrapText="1"/>
    </xf>
    <xf numFmtId="0" fontId="4" fillId="0" borderId="0" xfId="0" applyFont="1" applyBorder="1" applyAlignment="1">
      <alignment vertical="center" wrapText="1"/>
    </xf>
    <xf numFmtId="0" fontId="0" fillId="0" borderId="0" xfId="0" applyFont="1" applyBorder="1" applyAlignment="1">
      <alignment vertical="center" wrapText="1"/>
    </xf>
    <xf numFmtId="0" fontId="0" fillId="0" borderId="0" xfId="0" applyFont="1" applyFill="1" applyBorder="1" applyAlignment="1">
      <alignment vertical="center" wrapText="1"/>
    </xf>
    <xf numFmtId="0" fontId="0" fillId="0" borderId="0" xfId="0" applyFont="1" applyFill="1" applyBorder="1" applyAlignment="1">
      <alignment horizontal="center" vertical="center" wrapText="1"/>
    </xf>
    <xf numFmtId="164" fontId="0" fillId="0" borderId="0" xfId="53" applyNumberFormat="1" applyFont="1" applyFill="1" applyBorder="1" applyAlignment="1">
      <alignment vertical="center" wrapText="1"/>
    </xf>
    <xf numFmtId="164" fontId="2" fillId="0" borderId="0" xfId="53" applyNumberFormat="1" applyFont="1" applyFill="1" applyBorder="1" applyAlignment="1">
      <alignment vertical="center" wrapText="1"/>
    </xf>
    <xf numFmtId="0" fontId="3" fillId="0" borderId="0" xfId="0" applyFont="1" applyFill="1" applyAlignment="1">
      <alignment vertical="center" wrapText="1"/>
    </xf>
    <xf numFmtId="0" fontId="2" fillId="5" borderId="0" xfId="0" applyFont="1" applyFill="1" applyAlignment="1">
      <alignment vertical="center" wrapText="1"/>
    </xf>
    <xf numFmtId="0" fontId="4" fillId="0" borderId="0" xfId="0" applyFont="1" applyFill="1" applyAlignment="1">
      <alignment vertical="center" wrapText="1"/>
    </xf>
    <xf numFmtId="0" fontId="4" fillId="0" borderId="0" xfId="0" applyFont="1" applyAlignment="1">
      <alignment vertical="center" wrapText="1"/>
    </xf>
    <xf numFmtId="0" fontId="0" fillId="0" borderId="0" xfId="0" applyFont="1" applyBorder="1" applyAlignment="1">
      <alignment horizontal="center" vertical="center" wrapText="1"/>
    </xf>
    <xf numFmtId="164" fontId="6" fillId="5" borderId="0" xfId="53" applyNumberFormat="1" applyFont="1" applyFill="1" applyAlignment="1">
      <alignment vertical="center" wrapText="1"/>
    </xf>
    <xf numFmtId="0" fontId="2" fillId="0" borderId="0" xfId="0" applyFont="1" applyAlignment="1">
      <alignment vertical="center" wrapText="1"/>
    </xf>
    <xf numFmtId="0" fontId="0" fillId="0" borderId="15" xfId="0" applyFont="1" applyBorder="1" applyAlignment="1">
      <alignment vertical="center" wrapText="1"/>
    </xf>
    <xf numFmtId="164" fontId="2" fillId="16" borderId="16" xfId="53" applyNumberFormat="1" applyFont="1" applyFill="1" applyBorder="1" applyAlignment="1">
      <alignment horizontal="center" vertical="center" wrapText="1"/>
    </xf>
    <xf numFmtId="0" fontId="4" fillId="0" borderId="12" xfId="0" applyFont="1" applyBorder="1" applyAlignment="1">
      <alignment vertical="center" wrapText="1"/>
    </xf>
    <xf numFmtId="164" fontId="0" fillId="0" borderId="0" xfId="0" applyNumberFormat="1" applyFont="1" applyBorder="1" applyAlignment="1">
      <alignment vertical="center" wrapText="1"/>
    </xf>
    <xf numFmtId="164" fontId="2" fillId="0" borderId="17" xfId="53" applyNumberFormat="1" applyFont="1" applyBorder="1" applyAlignment="1">
      <alignment horizontal="center" vertical="center" wrapText="1"/>
    </xf>
    <xf numFmtId="0" fontId="5" fillId="0" borderId="0" xfId="0" applyFont="1" applyFill="1" applyBorder="1" applyAlignment="1">
      <alignment horizontal="left" vertical="center" wrapText="1"/>
    </xf>
    <xf numFmtId="164" fontId="2" fillId="0" borderId="0" xfId="53" applyNumberFormat="1" applyFont="1" applyBorder="1" applyAlignment="1">
      <alignment horizontal="center" vertical="center" wrapText="1"/>
    </xf>
    <xf numFmtId="164" fontId="2" fillId="19" borderId="0" xfId="53" applyNumberFormat="1" applyFont="1" applyFill="1" applyAlignment="1">
      <alignment vertical="center" wrapText="1"/>
    </xf>
    <xf numFmtId="0" fontId="8" fillId="0" borderId="0" xfId="0" applyFont="1" applyAlignment="1">
      <alignment vertical="center" wrapText="1"/>
    </xf>
    <xf numFmtId="164" fontId="0" fillId="19" borderId="0" xfId="0" applyNumberFormat="1" applyFont="1" applyFill="1" applyAlignment="1">
      <alignment vertical="center" wrapText="1"/>
    </xf>
    <xf numFmtId="164" fontId="0" fillId="0" borderId="0" xfId="0" applyNumberFormat="1" applyFont="1" applyFill="1" applyBorder="1" applyAlignment="1">
      <alignment vertical="center" wrapText="1"/>
    </xf>
    <xf numFmtId="166" fontId="0" fillId="0" borderId="0" xfId="51" applyNumberFormat="1" applyFont="1" applyFill="1" applyBorder="1" applyAlignment="1">
      <alignment horizontal="center" vertical="center" wrapText="1"/>
    </xf>
    <xf numFmtId="164" fontId="4" fillId="0" borderId="0" xfId="0" applyNumberFormat="1" applyFont="1" applyBorder="1" applyAlignment="1">
      <alignment vertical="center" wrapText="1"/>
    </xf>
    <xf numFmtId="0" fontId="9" fillId="0" borderId="12" xfId="0" applyFont="1" applyFill="1" applyBorder="1" applyAlignment="1">
      <alignment vertical="center" wrapText="1"/>
    </xf>
    <xf numFmtId="0" fontId="9" fillId="0" borderId="13" xfId="0" applyFont="1" applyFill="1" applyBorder="1" applyAlignment="1">
      <alignment vertical="center" wrapText="1"/>
    </xf>
    <xf numFmtId="38" fontId="0" fillId="0" borderId="0" xfId="0" applyNumberFormat="1" applyFont="1" applyBorder="1" applyAlignment="1">
      <alignment vertical="center" wrapText="1"/>
    </xf>
    <xf numFmtId="38" fontId="0" fillId="0" borderId="0" xfId="0" applyNumberFormat="1" applyFont="1" applyFill="1" applyBorder="1" applyAlignment="1">
      <alignment vertical="center" wrapText="1"/>
    </xf>
    <xf numFmtId="164" fontId="0" fillId="0" borderId="0" xfId="53" applyNumberFormat="1" applyFont="1" applyAlignment="1">
      <alignment vertical="center"/>
    </xf>
    <xf numFmtId="0" fontId="0" fillId="0" borderId="0" xfId="0" applyFont="1" applyAlignment="1">
      <alignment horizontal="center" vertical="center" wrapText="1"/>
    </xf>
    <xf numFmtId="164" fontId="0" fillId="0" borderId="0" xfId="53" applyNumberFormat="1" applyFont="1" applyAlignment="1">
      <alignment horizontal="center" vertical="center" wrapText="1"/>
    </xf>
    <xf numFmtId="164" fontId="0" fillId="0" borderId="0" xfId="53" applyNumberFormat="1" applyFont="1" applyFill="1" applyAlignment="1">
      <alignment horizontal="center" vertical="center" wrapText="1"/>
    </xf>
    <xf numFmtId="164" fontId="0" fillId="0" borderId="15" xfId="53" applyNumberFormat="1" applyFont="1" applyBorder="1" applyAlignment="1" quotePrefix="1">
      <alignment horizontal="center" vertical="center" wrapText="1"/>
    </xf>
    <xf numFmtId="0" fontId="3" fillId="0" borderId="12" xfId="0" applyFont="1" applyBorder="1" applyAlignment="1">
      <alignment vertical="center" wrapText="1"/>
    </xf>
    <xf numFmtId="164" fontId="0" fillId="0" borderId="0" xfId="0" applyNumberFormat="1" applyFont="1" applyFill="1" applyBorder="1" applyAlignment="1">
      <alignment horizontal="center" vertical="center" wrapText="1"/>
    </xf>
    <xf numFmtId="164" fontId="0" fillId="0" borderId="0" xfId="0" applyNumberFormat="1" applyFont="1" applyFill="1" applyAlignment="1">
      <alignment vertical="center" wrapText="1"/>
    </xf>
    <xf numFmtId="0" fontId="0" fillId="0" borderId="0" xfId="0" applyFont="1" applyBorder="1" applyAlignment="1">
      <alignment horizontal="right" vertical="center"/>
    </xf>
    <xf numFmtId="164" fontId="0" fillId="0" borderId="18" xfId="53" applyNumberFormat="1" applyFont="1" applyBorder="1" applyAlignment="1">
      <alignment horizontal="center" vertical="center" wrapText="1"/>
    </xf>
    <xf numFmtId="164" fontId="0" fillId="0" borderId="18" xfId="53" applyNumberFormat="1" applyFont="1" applyFill="1" applyBorder="1" applyAlignment="1">
      <alignment horizontal="center" vertical="center" wrapText="1"/>
    </xf>
    <xf numFmtId="164" fontId="0" fillId="0" borderId="0" xfId="53" applyNumberFormat="1" applyFont="1" applyBorder="1" applyAlignment="1" quotePrefix="1">
      <alignment horizontal="center" vertical="center" wrapText="1"/>
    </xf>
    <xf numFmtId="43" fontId="0" fillId="0" borderId="0" xfId="0" applyNumberFormat="1" applyFont="1" applyBorder="1" applyAlignment="1">
      <alignment vertical="center" wrapText="1"/>
    </xf>
    <xf numFmtId="164" fontId="2" fillId="0" borderId="0" xfId="53" applyNumberFormat="1" applyFont="1" applyFill="1" applyAlignment="1">
      <alignment vertical="center"/>
    </xf>
    <xf numFmtId="9" fontId="0" fillId="0" borderId="0" xfId="51" applyFont="1" applyFill="1" applyBorder="1" applyAlignment="1">
      <alignment horizontal="center" vertical="center" wrapText="1"/>
    </xf>
    <xf numFmtId="0" fontId="0" fillId="24" borderId="0" xfId="0" applyFont="1" applyFill="1" applyBorder="1" applyAlignment="1">
      <alignment vertical="center" wrapText="1"/>
    </xf>
    <xf numFmtId="164" fontId="12" fillId="0" borderId="19" xfId="0" applyNumberFormat="1" applyFont="1" applyBorder="1" applyAlignment="1">
      <alignment vertical="center" wrapText="1"/>
    </xf>
    <xf numFmtId="164" fontId="12" fillId="0" borderId="12" xfId="0" applyNumberFormat="1" applyFont="1" applyBorder="1" applyAlignment="1">
      <alignment vertical="center" wrapText="1"/>
    </xf>
    <xf numFmtId="164" fontId="12" fillId="0" borderId="20" xfId="0" applyNumberFormat="1" applyFont="1" applyBorder="1" applyAlignment="1">
      <alignment vertical="center" wrapText="1"/>
    </xf>
    <xf numFmtId="0" fontId="14" fillId="0" borderId="21"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164" fontId="15" fillId="0" borderId="22" xfId="53" applyNumberFormat="1" applyFont="1" applyBorder="1" applyAlignment="1">
      <alignment horizontal="center" vertical="center" wrapText="1"/>
    </xf>
    <xf numFmtId="164" fontId="15" fillId="0" borderId="18" xfId="53" applyNumberFormat="1" applyFont="1" applyFill="1" applyBorder="1" applyAlignment="1">
      <alignment horizontal="center" vertical="center" wrapText="1"/>
    </xf>
    <xf numFmtId="164" fontId="15" fillId="0" borderId="23" xfId="53" applyNumberFormat="1" applyFont="1" applyBorder="1" applyAlignment="1">
      <alignment horizontal="center" vertical="center" wrapText="1"/>
    </xf>
    <xf numFmtId="0" fontId="12" fillId="0" borderId="0" xfId="0" applyFont="1" applyBorder="1" applyAlignment="1">
      <alignment horizontal="right" vertical="center"/>
    </xf>
    <xf numFmtId="164" fontId="13" fillId="17" borderId="24" xfId="0" applyNumberFormat="1" applyFont="1" applyFill="1" applyBorder="1" applyAlignment="1">
      <alignment vertical="center" wrapText="1"/>
    </xf>
    <xf numFmtId="164" fontId="13" fillId="17" borderId="16" xfId="0" applyNumberFormat="1" applyFont="1" applyFill="1" applyBorder="1" applyAlignment="1">
      <alignment vertical="center" wrapText="1"/>
    </xf>
    <xf numFmtId="164" fontId="2" fillId="17" borderId="24" xfId="0" applyNumberFormat="1" applyFont="1" applyFill="1" applyBorder="1" applyAlignment="1">
      <alignment vertical="center" wrapText="1"/>
    </xf>
    <xf numFmtId="164" fontId="2" fillId="17" borderId="16" xfId="0" applyNumberFormat="1" applyFont="1" applyFill="1" applyBorder="1" applyAlignment="1">
      <alignment vertical="center" wrapText="1"/>
    </xf>
    <xf numFmtId="0" fontId="2" fillId="17" borderId="16" xfId="0" applyFont="1" applyFill="1" applyBorder="1" applyAlignment="1">
      <alignment horizontal="center" vertical="center" wrapText="1"/>
    </xf>
    <xf numFmtId="164" fontId="9" fillId="0" borderId="12" xfId="53" applyNumberFormat="1" applyFont="1" applyFill="1" applyBorder="1" applyAlignment="1">
      <alignment horizontal="center" vertical="center" wrapText="1"/>
    </xf>
    <xf numFmtId="164" fontId="9" fillId="0" borderId="19" xfId="0" applyNumberFormat="1" applyFont="1" applyBorder="1" applyAlignment="1">
      <alignment vertical="center" wrapText="1"/>
    </xf>
    <xf numFmtId="164" fontId="9" fillId="0" borderId="12" xfId="0" applyNumberFormat="1" applyFont="1" applyBorder="1" applyAlignment="1">
      <alignment vertical="center" wrapText="1"/>
    </xf>
    <xf numFmtId="164" fontId="9" fillId="0" borderId="20" xfId="0" applyNumberFormat="1" applyFont="1" applyBorder="1" applyAlignment="1">
      <alignment vertical="center" wrapText="1"/>
    </xf>
    <xf numFmtId="0" fontId="9" fillId="0" borderId="12" xfId="0" applyFont="1" applyBorder="1" applyAlignment="1">
      <alignment vertical="center" wrapText="1"/>
    </xf>
    <xf numFmtId="0" fontId="9" fillId="0" borderId="25" xfId="0" applyFont="1" applyBorder="1" applyAlignment="1">
      <alignment vertical="center" wrapText="1"/>
    </xf>
    <xf numFmtId="164" fontId="9" fillId="0" borderId="25" xfId="53" applyNumberFormat="1" applyFont="1" applyFill="1" applyBorder="1" applyAlignment="1">
      <alignment horizontal="center" vertical="center" wrapText="1"/>
    </xf>
    <xf numFmtId="164" fontId="9" fillId="0" borderId="26" xfId="0" applyNumberFormat="1" applyFont="1" applyBorder="1" applyAlignment="1">
      <alignment vertical="center" wrapText="1"/>
    </xf>
    <xf numFmtId="164" fontId="9" fillId="0" borderId="25" xfId="0" applyNumberFormat="1" applyFont="1" applyBorder="1" applyAlignment="1">
      <alignment vertical="center" wrapText="1"/>
    </xf>
    <xf numFmtId="164" fontId="9" fillId="0" borderId="27" xfId="0" applyNumberFormat="1" applyFont="1" applyBorder="1" applyAlignment="1">
      <alignment vertical="center" wrapText="1"/>
    </xf>
    <xf numFmtId="0" fontId="5" fillId="10" borderId="17" xfId="0" applyFont="1" applyFill="1" applyBorder="1" applyAlignment="1">
      <alignment horizontal="left" vertical="center" wrapText="1"/>
    </xf>
    <xf numFmtId="0" fontId="7" fillId="10" borderId="11" xfId="0" applyFont="1" applyFill="1" applyBorder="1" applyAlignment="1">
      <alignment vertical="center" wrapText="1"/>
    </xf>
    <xf numFmtId="0" fontId="7" fillId="10" borderId="11" xfId="0" applyFont="1" applyFill="1" applyBorder="1" applyAlignment="1">
      <alignment horizontal="left" vertical="center" wrapText="1"/>
    </xf>
    <xf numFmtId="0" fontId="7" fillId="10" borderId="17" xfId="0" applyFont="1" applyFill="1" applyBorder="1" applyAlignment="1">
      <alignment horizontal="left" vertical="center" wrapText="1"/>
    </xf>
    <xf numFmtId="0" fontId="9" fillId="0" borderId="16" xfId="0" applyFont="1" applyBorder="1" applyAlignment="1">
      <alignment vertical="center" wrapText="1"/>
    </xf>
    <xf numFmtId="0" fontId="9" fillId="0" borderId="16" xfId="0" applyFont="1" applyBorder="1" applyAlignment="1">
      <alignment horizontal="center" vertical="center" wrapText="1"/>
    </xf>
    <xf numFmtId="164" fontId="9" fillId="0" borderId="16" xfId="53" applyNumberFormat="1" applyFont="1" applyBorder="1" applyAlignment="1">
      <alignment horizontal="center" vertical="center" wrapText="1"/>
    </xf>
    <xf numFmtId="164" fontId="9" fillId="0" borderId="0" xfId="53" applyNumberFormat="1" applyFont="1" applyBorder="1" applyAlignment="1">
      <alignment horizontal="center" vertical="center" wrapText="1"/>
    </xf>
    <xf numFmtId="164" fontId="7" fillId="0" borderId="17" xfId="53" applyNumberFormat="1" applyFont="1" applyBorder="1" applyAlignment="1">
      <alignment horizontal="center" vertical="center" wrapText="1"/>
    </xf>
    <xf numFmtId="164" fontId="9" fillId="0" borderId="15" xfId="53" applyNumberFormat="1" applyFont="1" applyBorder="1" applyAlignment="1">
      <alignment horizontal="center" vertical="center" wrapText="1"/>
    </xf>
    <xf numFmtId="164" fontId="9" fillId="0" borderId="15" xfId="53" applyNumberFormat="1" applyFont="1" applyFill="1" applyBorder="1" applyAlignment="1">
      <alignment horizontal="center" vertical="center" wrapText="1"/>
    </xf>
    <xf numFmtId="164" fontId="9" fillId="0" borderId="15" xfId="53" applyNumberFormat="1" applyFont="1" applyBorder="1" applyAlignment="1" quotePrefix="1">
      <alignment horizontal="center" vertical="center" wrapText="1"/>
    </xf>
    <xf numFmtId="0" fontId="7" fillId="9" borderId="13" xfId="0" applyFont="1" applyFill="1" applyBorder="1" applyAlignment="1">
      <alignment vertical="center" wrapText="1"/>
    </xf>
    <xf numFmtId="0" fontId="7" fillId="9" borderId="13" xfId="0" applyFont="1" applyFill="1" applyBorder="1" applyAlignment="1">
      <alignment horizontal="center" vertical="center" wrapText="1"/>
    </xf>
    <xf numFmtId="164" fontId="7" fillId="9" borderId="0" xfId="53" applyNumberFormat="1" applyFont="1" applyFill="1" applyBorder="1" applyAlignment="1">
      <alignment horizontal="center" vertical="center" wrapText="1"/>
    </xf>
    <xf numFmtId="164" fontId="9" fillId="9" borderId="16" xfId="53" applyNumberFormat="1" applyFont="1" applyFill="1" applyBorder="1" applyAlignment="1">
      <alignment horizontal="center" vertical="center" wrapText="1"/>
    </xf>
    <xf numFmtId="164" fontId="9" fillId="9" borderId="0" xfId="53" applyNumberFormat="1" applyFont="1" applyFill="1" applyBorder="1" applyAlignment="1">
      <alignment horizontal="center" vertical="center" wrapText="1"/>
    </xf>
    <xf numFmtId="164" fontId="9" fillId="0" borderId="16" xfId="53" applyNumberFormat="1" applyFont="1" applyFill="1" applyBorder="1" applyAlignment="1">
      <alignment horizontal="center" vertical="center" wrapText="1"/>
    </xf>
    <xf numFmtId="0" fontId="9" fillId="0" borderId="0" xfId="0" applyFont="1" applyBorder="1" applyAlignment="1">
      <alignment vertical="center" wrapText="1"/>
    </xf>
    <xf numFmtId="164" fontId="8" fillId="0" borderId="16" xfId="53" applyNumberFormat="1" applyFont="1" applyFill="1" applyBorder="1" applyAlignment="1">
      <alignment horizontal="center" vertical="center" wrapText="1"/>
    </xf>
    <xf numFmtId="164" fontId="8" fillId="0" borderId="24" xfId="53" applyNumberFormat="1" applyFont="1" applyFill="1" applyBorder="1" applyAlignment="1">
      <alignment horizontal="center" vertical="center" wrapText="1"/>
    </xf>
    <xf numFmtId="164" fontId="8" fillId="0" borderId="12" xfId="53" applyNumberFormat="1" applyFont="1" applyFill="1" applyBorder="1" applyAlignment="1">
      <alignment horizontal="center" vertical="center" wrapText="1"/>
    </xf>
    <xf numFmtId="164" fontId="8" fillId="0" borderId="19" xfId="53" applyNumberFormat="1" applyFont="1" applyFill="1" applyBorder="1" applyAlignment="1">
      <alignment horizontal="center" vertical="center" wrapText="1"/>
    </xf>
    <xf numFmtId="164" fontId="8" fillId="0" borderId="13" xfId="53" applyNumberFormat="1" applyFont="1" applyFill="1" applyBorder="1" applyAlignment="1">
      <alignment horizontal="center" vertical="center" wrapText="1"/>
    </xf>
    <xf numFmtId="164" fontId="8" fillId="0" borderId="28" xfId="53" applyNumberFormat="1" applyFont="1" applyFill="1" applyBorder="1" applyAlignment="1">
      <alignment horizontal="center" vertical="center" wrapText="1"/>
    </xf>
    <xf numFmtId="0" fontId="8" fillId="16" borderId="11" xfId="0" applyFont="1" applyFill="1" applyBorder="1" applyAlignment="1">
      <alignment vertical="center" wrapText="1"/>
    </xf>
    <xf numFmtId="164" fontId="8" fillId="16" borderId="11" xfId="0" applyNumberFormat="1" applyFont="1" applyFill="1" applyBorder="1" applyAlignment="1">
      <alignment vertical="center" wrapText="1"/>
    </xf>
    <xf numFmtId="164" fontId="8" fillId="16" borderId="29" xfId="0" applyNumberFormat="1" applyFont="1" applyFill="1" applyBorder="1" applyAlignment="1">
      <alignment vertical="center" wrapText="1"/>
    </xf>
    <xf numFmtId="164" fontId="9" fillId="0" borderId="19" xfId="53" applyNumberFormat="1" applyFont="1" applyFill="1" applyBorder="1" applyAlignment="1">
      <alignment horizontal="center" vertical="center" wrapText="1"/>
    </xf>
    <xf numFmtId="0" fontId="1" fillId="0" borderId="30" xfId="0" applyFont="1" applyBorder="1" applyAlignment="1">
      <alignment horizontal="center" vertical="center" wrapText="1"/>
    </xf>
    <xf numFmtId="164" fontId="8" fillId="0" borderId="15" xfId="53" applyNumberFormat="1" applyFont="1" applyBorder="1" applyAlignment="1">
      <alignment horizontal="center" vertical="center" wrapText="1"/>
    </xf>
    <xf numFmtId="164" fontId="8" fillId="0" borderId="15" xfId="53" applyNumberFormat="1" applyFont="1" applyFill="1" applyBorder="1" applyAlignment="1">
      <alignment horizontal="center" vertical="center" wrapText="1"/>
    </xf>
    <xf numFmtId="164" fontId="8" fillId="0" borderId="31" xfId="53" applyNumberFormat="1" applyFont="1" applyBorder="1" applyAlignment="1">
      <alignment horizontal="center" vertical="center" wrapText="1"/>
    </xf>
    <xf numFmtId="0" fontId="8" fillId="0" borderId="31"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32" xfId="0" applyFont="1" applyFill="1" applyBorder="1" applyAlignment="1">
      <alignment vertical="center" wrapText="1"/>
    </xf>
    <xf numFmtId="0" fontId="8" fillId="0" borderId="20" xfId="0" applyFont="1" applyFill="1" applyBorder="1" applyAlignment="1">
      <alignment vertical="center" wrapText="1"/>
    </xf>
    <xf numFmtId="0" fontId="8" fillId="0" borderId="20" xfId="0" applyFont="1" applyFill="1" applyBorder="1" applyAlignment="1">
      <alignment horizontal="left" vertical="center" wrapText="1"/>
    </xf>
    <xf numFmtId="0" fontId="8" fillId="0" borderId="33" xfId="0" applyFont="1" applyFill="1" applyBorder="1" applyAlignment="1">
      <alignment vertical="center" wrapText="1"/>
    </xf>
    <xf numFmtId="0" fontId="17" fillId="0" borderId="0" xfId="0" applyFont="1" applyBorder="1" applyAlignment="1">
      <alignment vertical="center"/>
    </xf>
    <xf numFmtId="0" fontId="7" fillId="0" borderId="21" xfId="0" applyFont="1" applyBorder="1" applyAlignment="1">
      <alignment horizontal="center" vertical="center" wrapText="1"/>
    </xf>
    <xf numFmtId="164" fontId="9" fillId="0" borderId="18" xfId="53" applyNumberFormat="1" applyFont="1" applyBorder="1" applyAlignment="1">
      <alignment horizontal="center" vertical="center" wrapText="1"/>
    </xf>
    <xf numFmtId="164" fontId="9" fillId="0" borderId="18" xfId="53" applyNumberFormat="1" applyFont="1" applyFill="1" applyBorder="1" applyAlignment="1">
      <alignment horizontal="center" vertical="center" wrapText="1"/>
    </xf>
    <xf numFmtId="164" fontId="9" fillId="0" borderId="23" xfId="53" applyNumberFormat="1" applyFont="1" applyBorder="1" applyAlignment="1">
      <alignment horizontal="center" vertical="center" wrapText="1"/>
    </xf>
    <xf numFmtId="164" fontId="9" fillId="0" borderId="22" xfId="53" applyNumberFormat="1" applyFont="1" applyBorder="1" applyAlignment="1">
      <alignment horizontal="center" vertical="center" wrapText="1"/>
    </xf>
    <xf numFmtId="0" fontId="9" fillId="0" borderId="23"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22" xfId="0" applyFont="1" applyBorder="1" applyAlignment="1">
      <alignment horizontal="center" vertical="center" wrapText="1"/>
    </xf>
    <xf numFmtId="0" fontId="7" fillId="16" borderId="16" xfId="0" applyFont="1" applyFill="1" applyBorder="1" applyAlignment="1">
      <alignment horizontal="center" vertical="center" wrapText="1"/>
    </xf>
    <xf numFmtId="164" fontId="7" fillId="16" borderId="34" xfId="53" applyNumberFormat="1" applyFont="1" applyFill="1" applyBorder="1" applyAlignment="1">
      <alignment horizontal="center" vertical="center" wrapText="1"/>
    </xf>
    <xf numFmtId="164" fontId="7" fillId="16" borderId="24" xfId="0" applyNumberFormat="1" applyFont="1" applyFill="1" applyBorder="1" applyAlignment="1">
      <alignment vertical="center" wrapText="1"/>
    </xf>
    <xf numFmtId="164" fontId="7" fillId="16" borderId="16" xfId="0" applyNumberFormat="1" applyFont="1" applyFill="1" applyBorder="1" applyAlignment="1">
      <alignment vertical="center" wrapText="1"/>
    </xf>
    <xf numFmtId="164" fontId="9" fillId="0" borderId="24" xfId="0" applyNumberFormat="1" applyFont="1" applyFill="1" applyBorder="1" applyAlignment="1">
      <alignment vertical="center" wrapText="1"/>
    </xf>
    <xf numFmtId="164" fontId="9" fillId="0" borderId="16" xfId="0" applyNumberFormat="1" applyFont="1" applyFill="1" applyBorder="1" applyAlignment="1">
      <alignment vertical="center" wrapText="1"/>
    </xf>
    <xf numFmtId="164" fontId="9" fillId="0" borderId="32" xfId="0" applyNumberFormat="1" applyFont="1" applyFill="1" applyBorder="1" applyAlignment="1">
      <alignment vertical="center" wrapText="1"/>
    </xf>
    <xf numFmtId="164" fontId="9" fillId="0" borderId="19" xfId="0" applyNumberFormat="1" applyFont="1" applyFill="1" applyBorder="1" applyAlignment="1">
      <alignment vertical="center" wrapText="1"/>
    </xf>
    <xf numFmtId="164" fontId="9" fillId="0" borderId="12" xfId="0" applyNumberFormat="1" applyFont="1" applyFill="1" applyBorder="1" applyAlignment="1">
      <alignment vertical="center" wrapText="1"/>
    </xf>
    <xf numFmtId="164" fontId="9" fillId="0" borderId="20" xfId="0" applyNumberFormat="1" applyFont="1" applyFill="1" applyBorder="1" applyAlignment="1">
      <alignment vertical="center" wrapText="1"/>
    </xf>
    <xf numFmtId="164" fontId="9" fillId="0" borderId="26" xfId="0" applyNumberFormat="1" applyFont="1" applyFill="1" applyBorder="1" applyAlignment="1">
      <alignment vertical="center" wrapText="1"/>
    </xf>
    <xf numFmtId="164" fontId="9" fillId="0" borderId="25" xfId="0" applyNumberFormat="1" applyFont="1" applyFill="1" applyBorder="1" applyAlignment="1">
      <alignment vertical="center" wrapText="1"/>
    </xf>
    <xf numFmtId="164" fontId="9" fillId="0" borderId="27" xfId="0" applyNumberFormat="1" applyFont="1" applyFill="1" applyBorder="1" applyAlignment="1">
      <alignment vertical="center" wrapText="1"/>
    </xf>
    <xf numFmtId="0" fontId="9" fillId="0" borderId="16"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9" fillId="0" borderId="25" xfId="0" applyFont="1" applyBorder="1" applyAlignment="1">
      <alignment horizontal="left" vertical="center" wrapText="1"/>
    </xf>
    <xf numFmtId="164" fontId="7" fillId="17" borderId="24" xfId="0" applyNumberFormat="1" applyFont="1" applyFill="1" applyBorder="1" applyAlignment="1">
      <alignment vertical="center" wrapText="1"/>
    </xf>
    <xf numFmtId="164" fontId="7" fillId="17" borderId="16" xfId="0" applyNumberFormat="1" applyFont="1" applyFill="1" applyBorder="1" applyAlignment="1">
      <alignment vertical="center" wrapText="1"/>
    </xf>
    <xf numFmtId="0" fontId="9" fillId="16" borderId="16" xfId="0" applyFont="1" applyFill="1" applyBorder="1" applyAlignment="1">
      <alignment horizontal="center" vertical="center" wrapText="1"/>
    </xf>
    <xf numFmtId="164" fontId="7" fillId="16" borderId="16" xfId="53" applyNumberFormat="1" applyFont="1" applyFill="1" applyBorder="1" applyAlignment="1">
      <alignment horizontal="center" vertical="center" wrapText="1"/>
    </xf>
    <xf numFmtId="164" fontId="7" fillId="16" borderId="32" xfId="0" applyNumberFormat="1" applyFont="1" applyFill="1" applyBorder="1" applyAlignment="1">
      <alignment vertical="center" wrapText="1"/>
    </xf>
    <xf numFmtId="0" fontId="9" fillId="16" borderId="15" xfId="0" applyFont="1" applyFill="1" applyBorder="1" applyAlignment="1">
      <alignment horizontal="center" vertical="center" wrapText="1"/>
    </xf>
    <xf numFmtId="164" fontId="7" fillId="16" borderId="15" xfId="53" applyNumberFormat="1" applyFont="1" applyFill="1" applyBorder="1" applyAlignment="1">
      <alignment horizontal="center" vertical="center" wrapText="1"/>
    </xf>
    <xf numFmtId="164" fontId="7" fillId="16" borderId="31" xfId="0" applyNumberFormat="1" applyFont="1" applyFill="1" applyBorder="1" applyAlignment="1">
      <alignment vertical="center" wrapText="1"/>
    </xf>
    <xf numFmtId="164" fontId="7" fillId="16" borderId="15" xfId="0" applyNumberFormat="1" applyFont="1" applyFill="1" applyBorder="1" applyAlignment="1">
      <alignment vertical="center" wrapText="1"/>
    </xf>
    <xf numFmtId="164" fontId="7" fillId="16" borderId="35" xfId="0" applyNumberFormat="1" applyFont="1" applyFill="1" applyBorder="1" applyAlignment="1">
      <alignment vertical="center" wrapText="1"/>
    </xf>
    <xf numFmtId="164" fontId="9" fillId="0" borderId="16" xfId="0" applyNumberFormat="1" applyFont="1" applyFill="1" applyBorder="1" applyAlignment="1">
      <alignment horizontal="center" vertical="center" wrapText="1"/>
    </xf>
    <xf numFmtId="164" fontId="9" fillId="0" borderId="12" xfId="0" applyNumberFormat="1" applyFont="1" applyFill="1" applyBorder="1" applyAlignment="1">
      <alignment horizontal="center" vertical="center" wrapText="1"/>
    </xf>
    <xf numFmtId="0" fontId="9" fillId="0" borderId="12" xfId="0" applyFont="1" applyFill="1" applyBorder="1" applyAlignment="1">
      <alignment horizontal="center" vertical="center" wrapText="1"/>
    </xf>
    <xf numFmtId="164" fontId="9" fillId="0" borderId="25" xfId="0" applyNumberFormat="1" applyFont="1" applyFill="1" applyBorder="1" applyAlignment="1">
      <alignment horizontal="center" vertical="center" wrapText="1"/>
    </xf>
    <xf numFmtId="0" fontId="9" fillId="0" borderId="25" xfId="0" applyFont="1" applyFill="1" applyBorder="1" applyAlignment="1">
      <alignment horizontal="left" vertical="center" wrapText="1"/>
    </xf>
    <xf numFmtId="164" fontId="9" fillId="0" borderId="36" xfId="53" applyNumberFormat="1" applyFont="1" applyBorder="1" applyAlignment="1">
      <alignment horizontal="center" vertical="center" wrapText="1"/>
    </xf>
    <xf numFmtId="164" fontId="9" fillId="0" borderId="37" xfId="53" applyNumberFormat="1" applyFont="1" applyFill="1" applyBorder="1" applyAlignment="1">
      <alignment horizontal="center" vertical="center" wrapText="1"/>
    </xf>
    <xf numFmtId="164" fontId="9" fillId="0" borderId="38" xfId="53" applyNumberFormat="1" applyFont="1" applyBorder="1" applyAlignment="1">
      <alignment horizontal="center" vertical="center" wrapText="1"/>
    </xf>
    <xf numFmtId="164" fontId="7" fillId="16" borderId="24" xfId="53" applyNumberFormat="1" applyFont="1" applyFill="1" applyBorder="1" applyAlignment="1">
      <alignment horizontal="center" vertical="center" wrapText="1"/>
    </xf>
    <xf numFmtId="164" fontId="9" fillId="0" borderId="39" xfId="53" applyNumberFormat="1" applyFont="1" applyFill="1" applyBorder="1" applyAlignment="1">
      <alignment horizontal="center" vertical="center" wrapText="1"/>
    </xf>
    <xf numFmtId="164" fontId="9" fillId="0" borderId="40" xfId="0" applyNumberFormat="1" applyFont="1" applyFill="1" applyBorder="1" applyAlignment="1">
      <alignment vertical="center" wrapText="1"/>
    </xf>
    <xf numFmtId="164" fontId="9" fillId="0" borderId="39" xfId="0" applyNumberFormat="1" applyFont="1" applyFill="1" applyBorder="1" applyAlignment="1">
      <alignment vertical="center" wrapText="1"/>
    </xf>
    <xf numFmtId="164" fontId="9" fillId="0" borderId="41" xfId="0" applyNumberFormat="1" applyFont="1" applyFill="1" applyBorder="1" applyAlignment="1">
      <alignment vertical="center" wrapText="1"/>
    </xf>
    <xf numFmtId="0" fontId="9" fillId="0" borderId="39" xfId="0" applyFont="1" applyFill="1" applyBorder="1" applyAlignment="1">
      <alignment horizontal="left" vertical="center" wrapText="1"/>
    </xf>
    <xf numFmtId="164" fontId="9" fillId="0" borderId="26" xfId="53" applyNumberFormat="1"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0" xfId="0" applyFont="1" applyAlignment="1">
      <alignment vertical="center" wrapText="1"/>
    </xf>
    <xf numFmtId="0" fontId="35" fillId="0" borderId="0" xfId="0" applyFont="1" applyAlignment="1">
      <alignment vertical="center"/>
    </xf>
    <xf numFmtId="0" fontId="7" fillId="9" borderId="0" xfId="0" applyFont="1" applyFill="1" applyBorder="1" applyAlignment="1">
      <alignment vertical="center" wrapText="1"/>
    </xf>
    <xf numFmtId="0" fontId="7" fillId="9" borderId="0" xfId="0" applyFont="1" applyFill="1" applyBorder="1" applyAlignment="1">
      <alignment horizontal="center" vertical="center" wrapText="1"/>
    </xf>
    <xf numFmtId="0" fontId="7" fillId="24" borderId="0" xfId="0" applyFont="1" applyFill="1" applyBorder="1" applyAlignment="1">
      <alignment vertical="center" wrapText="1"/>
    </xf>
    <xf numFmtId="0" fontId="7" fillId="24" borderId="0" xfId="0" applyFont="1" applyFill="1" applyBorder="1" applyAlignment="1">
      <alignment horizontal="center" vertical="center" wrapText="1"/>
    </xf>
    <xf numFmtId="164" fontId="7" fillId="24" borderId="0" xfId="53" applyNumberFormat="1" applyFont="1" applyFill="1" applyBorder="1" applyAlignment="1">
      <alignment horizontal="center" vertical="center" wrapText="1"/>
    </xf>
    <xf numFmtId="164" fontId="9" fillId="24" borderId="0" xfId="53" applyNumberFormat="1" applyFont="1" applyFill="1" applyBorder="1" applyAlignment="1">
      <alignment horizontal="center" vertical="center" wrapText="1"/>
    </xf>
    <xf numFmtId="164" fontId="7" fillId="0" borderId="42" xfId="53" applyNumberFormat="1" applyFont="1" applyBorder="1" applyAlignment="1">
      <alignment horizontal="center" vertical="center" wrapText="1"/>
    </xf>
    <xf numFmtId="164" fontId="7" fillId="0" borderId="43" xfId="53" applyNumberFormat="1" applyFont="1" applyBorder="1" applyAlignment="1">
      <alignment horizontal="center" vertical="center" wrapText="1"/>
    </xf>
    <xf numFmtId="164" fontId="9" fillId="0" borderId="44" xfId="53" applyNumberFormat="1" applyFont="1" applyBorder="1" applyAlignment="1">
      <alignment horizontal="center" vertical="center" wrapText="1"/>
    </xf>
    <xf numFmtId="164" fontId="9" fillId="0" borderId="44" xfId="53" applyNumberFormat="1" applyFont="1" applyFill="1" applyBorder="1" applyAlignment="1">
      <alignment horizontal="center" vertical="center" wrapText="1"/>
    </xf>
    <xf numFmtId="164" fontId="9" fillId="0" borderId="44" xfId="53" applyNumberFormat="1" applyFont="1" applyBorder="1" applyAlignment="1" quotePrefix="1">
      <alignment horizontal="center" vertical="center" wrapText="1"/>
    </xf>
    <xf numFmtId="0" fontId="0" fillId="0" borderId="45" xfId="0" applyFont="1" applyBorder="1" applyAlignment="1">
      <alignment horizontal="center" vertical="center" wrapText="1"/>
    </xf>
    <xf numFmtId="164" fontId="0" fillId="0" borderId="45" xfId="53" applyNumberFormat="1" applyFont="1" applyBorder="1" applyAlignment="1">
      <alignment horizontal="center" vertical="center" wrapText="1"/>
    </xf>
    <xf numFmtId="0" fontId="9" fillId="0" borderId="45" xfId="0" applyFont="1" applyBorder="1" applyAlignment="1">
      <alignment horizontal="center" vertical="center" wrapText="1"/>
    </xf>
    <xf numFmtId="164" fontId="9" fillId="0" borderId="45" xfId="53" applyNumberFormat="1" applyFont="1" applyBorder="1" applyAlignment="1">
      <alignment horizontal="center" vertical="center" wrapText="1"/>
    </xf>
    <xf numFmtId="164" fontId="9" fillId="0" borderId="14" xfId="53" applyNumberFormat="1" applyFont="1" applyBorder="1" applyAlignment="1">
      <alignment horizontal="center" vertical="center" wrapText="1"/>
    </xf>
    <xf numFmtId="0" fontId="7" fillId="9" borderId="46" xfId="0" applyFont="1" applyFill="1" applyBorder="1" applyAlignment="1">
      <alignment horizontal="center" vertical="center" wrapText="1"/>
    </xf>
    <xf numFmtId="164" fontId="9" fillId="9" borderId="45" xfId="53" applyNumberFormat="1" applyFont="1" applyFill="1" applyBorder="1" applyAlignment="1">
      <alignment horizontal="center" vertical="center" wrapText="1"/>
    </xf>
    <xf numFmtId="164" fontId="9" fillId="9" borderId="14" xfId="53" applyNumberFormat="1" applyFont="1" applyFill="1" applyBorder="1" applyAlignment="1">
      <alignment horizontal="center" vertical="center" wrapText="1"/>
    </xf>
    <xf numFmtId="0" fontId="7" fillId="9" borderId="14" xfId="0" applyFont="1" applyFill="1" applyBorder="1" applyAlignment="1">
      <alignment horizontal="center" vertical="center" wrapText="1"/>
    </xf>
    <xf numFmtId="0" fontId="9" fillId="0" borderId="47" xfId="0" applyFont="1" applyFill="1" applyBorder="1" applyAlignment="1">
      <alignment vertical="center" wrapText="1"/>
    </xf>
    <xf numFmtId="164" fontId="9" fillId="0" borderId="48" xfId="53" applyNumberFormat="1" applyFont="1" applyBorder="1" applyAlignment="1">
      <alignment horizontal="center" vertical="center" wrapText="1"/>
    </xf>
    <xf numFmtId="164" fontId="9" fillId="0" borderId="48" xfId="53" applyNumberFormat="1" applyFont="1" applyFill="1" applyBorder="1" applyAlignment="1">
      <alignment horizontal="center" vertical="center" wrapText="1"/>
    </xf>
    <xf numFmtId="164" fontId="9" fillId="0" borderId="30" xfId="53" applyNumberFormat="1" applyFont="1" applyBorder="1" applyAlignment="1">
      <alignment horizontal="center" vertical="center" wrapText="1"/>
    </xf>
    <xf numFmtId="0" fontId="9" fillId="0" borderId="49" xfId="0" applyFont="1" applyFill="1" applyBorder="1" applyAlignment="1">
      <alignment vertical="center" wrapText="1"/>
    </xf>
    <xf numFmtId="164" fontId="9" fillId="0" borderId="42" xfId="53" applyNumberFormat="1" applyFont="1" applyFill="1" applyBorder="1" applyAlignment="1">
      <alignment horizontal="center" vertical="center" wrapText="1"/>
    </xf>
    <xf numFmtId="164" fontId="9" fillId="0" borderId="42" xfId="53" applyNumberFormat="1" applyFont="1" applyBorder="1" applyAlignment="1">
      <alignment horizontal="center" vertical="center" wrapText="1"/>
    </xf>
    <xf numFmtId="164" fontId="9" fillId="0" borderId="50" xfId="53" applyNumberFormat="1" applyFont="1" applyBorder="1" applyAlignment="1">
      <alignment horizontal="center" vertical="center" wrapText="1"/>
    </xf>
    <xf numFmtId="0" fontId="9" fillId="0" borderId="49" xfId="0" applyFont="1" applyBorder="1" applyAlignment="1">
      <alignment vertical="center" wrapText="1"/>
    </xf>
    <xf numFmtId="0" fontId="9" fillId="0" borderId="42" xfId="0" applyFont="1" applyBorder="1" applyAlignment="1">
      <alignment vertical="center" wrapText="1"/>
    </xf>
    <xf numFmtId="164" fontId="9" fillId="0" borderId="50" xfId="53" applyNumberFormat="1" applyFont="1" applyBorder="1" applyAlignment="1">
      <alignment vertical="center" wrapText="1"/>
    </xf>
    <xf numFmtId="0" fontId="7" fillId="0" borderId="42" xfId="0" applyFont="1" applyBorder="1" applyAlignment="1">
      <alignment horizontal="center" vertical="center" wrapText="1"/>
    </xf>
    <xf numFmtId="164" fontId="9" fillId="0" borderId="42" xfId="53" applyNumberFormat="1" applyFont="1" applyBorder="1" applyAlignment="1" quotePrefix="1">
      <alignment horizontal="center" vertical="center" wrapText="1"/>
    </xf>
    <xf numFmtId="0" fontId="9" fillId="0" borderId="42" xfId="0" applyFont="1" applyFill="1" applyBorder="1" applyAlignment="1">
      <alignment horizontal="center" vertical="center" wrapText="1"/>
    </xf>
    <xf numFmtId="0" fontId="7" fillId="9" borderId="42" xfId="0" applyFont="1" applyFill="1" applyBorder="1" applyAlignment="1">
      <alignment horizontal="center" vertical="center" wrapText="1"/>
    </xf>
    <xf numFmtId="164" fontId="9" fillId="9" borderId="42" xfId="53" applyNumberFormat="1" applyFont="1" applyFill="1" applyBorder="1" applyAlignment="1">
      <alignment horizontal="center" vertical="center" wrapText="1"/>
    </xf>
    <xf numFmtId="0" fontId="9" fillId="24" borderId="16" xfId="0" applyFont="1" applyFill="1" applyBorder="1" applyAlignment="1">
      <alignment vertical="center" wrapText="1"/>
    </xf>
    <xf numFmtId="0" fontId="9" fillId="0" borderId="12" xfId="0" applyFont="1" applyBorder="1" applyAlignment="1">
      <alignment horizontal="center" vertical="center" wrapText="1"/>
    </xf>
    <xf numFmtId="0" fontId="9" fillId="24" borderId="12" xfId="0" applyFont="1" applyFill="1" applyBorder="1" applyAlignment="1">
      <alignment vertical="center" wrapText="1"/>
    </xf>
    <xf numFmtId="0" fontId="9" fillId="0" borderId="42" xfId="0" applyFont="1" applyBorder="1" applyAlignment="1">
      <alignment horizontal="center" vertical="center" wrapText="1"/>
    </xf>
    <xf numFmtId="0" fontId="9" fillId="24" borderId="42" xfId="0" applyFont="1" applyFill="1" applyBorder="1" applyAlignment="1">
      <alignment vertical="center" wrapText="1"/>
    </xf>
    <xf numFmtId="0" fontId="9" fillId="24" borderId="48" xfId="0" applyFont="1" applyFill="1" applyBorder="1" applyAlignment="1">
      <alignment horizontal="left" vertical="center" wrapText="1"/>
    </xf>
    <xf numFmtId="0" fontId="9" fillId="0" borderId="48" xfId="0" applyFont="1" applyFill="1" applyBorder="1" applyAlignment="1">
      <alignment horizontal="center" vertical="center" wrapText="1"/>
    </xf>
    <xf numFmtId="0" fontId="9" fillId="24" borderId="42" xfId="0" applyFont="1" applyFill="1" applyBorder="1" applyAlignment="1">
      <alignment horizontal="left" vertical="center" wrapText="1"/>
    </xf>
    <xf numFmtId="0" fontId="7" fillId="9" borderId="42" xfId="0" applyFont="1" applyFill="1" applyBorder="1" applyAlignment="1">
      <alignment vertical="center" wrapText="1"/>
    </xf>
    <xf numFmtId="164" fontId="2" fillId="0" borderId="42" xfId="53" applyNumberFormat="1" applyFont="1" applyBorder="1" applyAlignment="1">
      <alignment horizontal="center" vertical="center" wrapText="1"/>
    </xf>
    <xf numFmtId="164" fontId="0" fillId="0" borderId="51" xfId="53" applyNumberFormat="1" applyFont="1" applyBorder="1" applyAlignment="1">
      <alignment horizontal="center" vertical="center" wrapText="1"/>
    </xf>
    <xf numFmtId="164" fontId="0" fillId="0" borderId="51" xfId="53" applyNumberFormat="1" applyFont="1" applyFill="1" applyBorder="1" applyAlignment="1">
      <alignment horizontal="center" vertical="center" wrapText="1"/>
    </xf>
    <xf numFmtId="164" fontId="0" fillId="0" borderId="51" xfId="53" applyNumberFormat="1" applyFont="1" applyBorder="1" applyAlignment="1" quotePrefix="1">
      <alignment horizontal="center" vertical="center" wrapText="1"/>
    </xf>
    <xf numFmtId="0" fontId="9" fillId="24" borderId="48" xfId="0" applyFont="1" applyFill="1" applyBorder="1" applyAlignment="1">
      <alignment vertical="center" wrapText="1"/>
    </xf>
    <xf numFmtId="0" fontId="9" fillId="0" borderId="48" xfId="0" applyFont="1" applyBorder="1" applyAlignment="1">
      <alignment horizontal="center" vertical="center" wrapText="1"/>
    </xf>
    <xf numFmtId="164" fontId="9" fillId="0" borderId="0" xfId="53" applyNumberFormat="1" applyFont="1" applyFill="1" applyBorder="1" applyAlignment="1">
      <alignment horizontal="center" vertical="center" wrapText="1"/>
    </xf>
    <xf numFmtId="0" fontId="9" fillId="0" borderId="42" xfId="0" applyFont="1" applyFill="1" applyBorder="1" applyAlignment="1">
      <alignment horizontal="left" vertical="center" wrapText="1"/>
    </xf>
    <xf numFmtId="0" fontId="7" fillId="9" borderId="12" xfId="0" applyFont="1" applyFill="1" applyBorder="1" applyAlignment="1">
      <alignment vertical="center" wrapText="1"/>
    </xf>
    <xf numFmtId="0" fontId="7" fillId="9" borderId="12" xfId="0" applyFont="1" applyFill="1" applyBorder="1" applyAlignment="1">
      <alignment horizontal="center" vertical="center" wrapText="1"/>
    </xf>
    <xf numFmtId="164" fontId="7" fillId="0" borderId="0" xfId="53" applyNumberFormat="1" applyFont="1" applyBorder="1" applyAlignment="1">
      <alignment horizontal="center" vertical="center" wrapText="1"/>
    </xf>
    <xf numFmtId="0" fontId="7" fillId="0" borderId="48" xfId="0" applyFont="1" applyBorder="1" applyAlignment="1">
      <alignment horizontal="center" vertical="center" wrapText="1"/>
    </xf>
    <xf numFmtId="164" fontId="7" fillId="0" borderId="48" xfId="53" applyNumberFormat="1" applyFont="1" applyBorder="1" applyAlignment="1">
      <alignment horizontal="center" vertical="center" wrapText="1"/>
    </xf>
    <xf numFmtId="164" fontId="17" fillId="0" borderId="0" xfId="53" applyNumberFormat="1" applyFont="1" applyAlignment="1">
      <alignment vertical="center"/>
    </xf>
    <xf numFmtId="164" fontId="9" fillId="0" borderId="0" xfId="53" applyNumberFormat="1" applyFont="1" applyFill="1" applyAlignment="1">
      <alignment vertical="center" wrapText="1"/>
    </xf>
    <xf numFmtId="164" fontId="9" fillId="16" borderId="0" xfId="53" applyNumberFormat="1" applyFont="1" applyFill="1" applyAlignment="1">
      <alignment vertical="center" wrapText="1"/>
    </xf>
    <xf numFmtId="0" fontId="0" fillId="24" borderId="0" xfId="0" applyFont="1" applyFill="1" applyAlignment="1">
      <alignment vertical="center" wrapText="1"/>
    </xf>
    <xf numFmtId="164" fontId="9" fillId="0" borderId="42" xfId="53" applyNumberFormat="1" applyFont="1" applyFill="1" applyBorder="1" applyAlignment="1">
      <alignment vertical="center" wrapText="1"/>
    </xf>
    <xf numFmtId="3" fontId="9" fillId="0" borderId="42" xfId="0" applyNumberFormat="1" applyFont="1" applyFill="1" applyBorder="1" applyAlignment="1">
      <alignment horizontal="center" vertical="center" wrapText="1"/>
    </xf>
    <xf numFmtId="164" fontId="9" fillId="0" borderId="43" xfId="53" applyNumberFormat="1" applyFont="1" applyBorder="1" applyAlignment="1">
      <alignment horizontal="center" vertical="center" wrapText="1"/>
    </xf>
    <xf numFmtId="164" fontId="9" fillId="0" borderId="43" xfId="53" applyNumberFormat="1" applyFont="1" applyFill="1" applyBorder="1" applyAlignment="1">
      <alignment horizontal="center" vertical="center" wrapText="1"/>
    </xf>
    <xf numFmtId="164" fontId="9" fillId="0" borderId="43" xfId="53" applyNumberFormat="1" applyFont="1" applyBorder="1" applyAlignment="1" quotePrefix="1">
      <alignment horizontal="center" vertical="center" wrapText="1"/>
    </xf>
    <xf numFmtId="164" fontId="9" fillId="0" borderId="0" xfId="53" applyNumberFormat="1" applyFont="1" applyBorder="1" applyAlignment="1" quotePrefix="1">
      <alignment horizontal="center" vertical="center" wrapText="1"/>
    </xf>
    <xf numFmtId="0" fontId="9" fillId="24" borderId="49" xfId="0" applyFont="1" applyFill="1" applyBorder="1" applyAlignment="1">
      <alignment horizontal="left" vertical="center" wrapText="1"/>
    </xf>
    <xf numFmtId="164" fontId="9" fillId="0" borderId="50" xfId="53" applyNumberFormat="1" applyFont="1" applyFill="1" applyBorder="1" applyAlignment="1">
      <alignment vertical="center" wrapText="1"/>
    </xf>
    <xf numFmtId="0" fontId="9" fillId="0" borderId="49" xfId="0" applyFont="1" applyBorder="1" applyAlignment="1">
      <alignment horizontal="left" vertical="center" wrapText="1"/>
    </xf>
    <xf numFmtId="0" fontId="9" fillId="9" borderId="0" xfId="0" applyFont="1" applyFill="1" applyBorder="1" applyAlignment="1">
      <alignment horizontal="left" vertical="center" wrapText="1"/>
    </xf>
    <xf numFmtId="164" fontId="9" fillId="9" borderId="14" xfId="53" applyNumberFormat="1" applyFont="1" applyFill="1" applyBorder="1" applyAlignment="1">
      <alignment vertical="center" wrapText="1"/>
    </xf>
    <xf numFmtId="164" fontId="9" fillId="9" borderId="0" xfId="53" applyNumberFormat="1" applyFont="1" applyFill="1" applyAlignment="1">
      <alignment vertical="center" wrapText="1"/>
    </xf>
    <xf numFmtId="0" fontId="9" fillId="0" borderId="0" xfId="0" applyFont="1" applyBorder="1" applyAlignment="1">
      <alignment horizontal="center" vertical="center" wrapText="1"/>
    </xf>
    <xf numFmtId="164" fontId="9" fillId="0" borderId="10" xfId="53" applyNumberFormat="1" applyFont="1" applyBorder="1" applyAlignment="1">
      <alignment horizontal="center" vertical="center" wrapText="1"/>
    </xf>
    <xf numFmtId="164" fontId="9" fillId="16" borderId="42" xfId="53" applyNumberFormat="1" applyFont="1" applyFill="1" applyBorder="1" applyAlignment="1">
      <alignment vertical="center" wrapText="1"/>
    </xf>
    <xf numFmtId="0" fontId="9" fillId="0" borderId="42" xfId="0" applyFont="1" applyFill="1" applyBorder="1" applyAlignment="1">
      <alignment vertical="center" wrapText="1"/>
    </xf>
    <xf numFmtId="164" fontId="9" fillId="0" borderId="51" xfId="53" applyNumberFormat="1" applyFont="1" applyBorder="1" applyAlignment="1">
      <alignment horizontal="center" vertical="center" wrapText="1"/>
    </xf>
    <xf numFmtId="164" fontId="9" fillId="0" borderId="51" xfId="53" applyNumberFormat="1" applyFont="1" applyFill="1" applyBorder="1" applyAlignment="1">
      <alignment horizontal="center" vertical="center" wrapText="1"/>
    </xf>
    <xf numFmtId="164" fontId="9" fillId="0" borderId="51" xfId="53" applyNumberFormat="1" applyFont="1" applyBorder="1" applyAlignment="1" quotePrefix="1">
      <alignment horizontal="center" vertical="center" wrapText="1"/>
    </xf>
    <xf numFmtId="0" fontId="7" fillId="9" borderId="0" xfId="0" applyFont="1" applyFill="1" applyBorder="1" applyAlignment="1">
      <alignment horizontal="left" vertical="center" wrapText="1"/>
    </xf>
    <xf numFmtId="0" fontId="7" fillId="9" borderId="43" xfId="0" applyFont="1" applyFill="1" applyBorder="1" applyAlignment="1">
      <alignment horizontal="center" vertical="center" wrapText="1"/>
    </xf>
    <xf numFmtId="164" fontId="9" fillId="9" borderId="43" xfId="53" applyNumberFormat="1" applyFont="1" applyFill="1" applyBorder="1" applyAlignment="1">
      <alignment vertical="center" wrapText="1"/>
    </xf>
    <xf numFmtId="0" fontId="9" fillId="0" borderId="48" xfId="0" applyFont="1" applyBorder="1" applyAlignment="1">
      <alignment vertical="center" wrapText="1"/>
    </xf>
    <xf numFmtId="164" fontId="9" fillId="0" borderId="29" xfId="53" applyNumberFormat="1" applyFont="1" applyBorder="1" applyAlignment="1" quotePrefix="1">
      <alignment horizontal="center" vertical="center" wrapText="1"/>
    </xf>
    <xf numFmtId="164" fontId="7" fillId="0" borderId="30" xfId="53" applyNumberFormat="1" applyFont="1" applyBorder="1" applyAlignment="1">
      <alignment horizontal="center" vertical="center" wrapText="1"/>
    </xf>
    <xf numFmtId="164" fontId="9" fillId="24" borderId="0" xfId="53" applyNumberFormat="1" applyFont="1" applyFill="1" applyBorder="1" applyAlignment="1">
      <alignment vertical="center" wrapText="1"/>
    </xf>
    <xf numFmtId="164" fontId="9" fillId="24" borderId="0" xfId="53" applyNumberFormat="1" applyFont="1" applyFill="1" applyAlignment="1">
      <alignment vertical="center" wrapText="1"/>
    </xf>
    <xf numFmtId="164" fontId="7" fillId="0" borderId="16" xfId="53" applyNumberFormat="1" applyFont="1" applyBorder="1" applyAlignment="1">
      <alignment horizontal="center" vertical="center" wrapText="1"/>
    </xf>
    <xf numFmtId="164" fontId="7" fillId="0" borderId="16" xfId="53" applyNumberFormat="1" applyFont="1" applyFill="1" applyBorder="1" applyAlignment="1">
      <alignment horizontal="center" vertical="center" wrapText="1"/>
    </xf>
    <xf numFmtId="164" fontId="9" fillId="0" borderId="0" xfId="53" applyNumberFormat="1" applyFont="1" applyAlignment="1">
      <alignment vertical="center" wrapText="1"/>
    </xf>
    <xf numFmtId="164" fontId="7" fillId="9" borderId="0" xfId="53" applyNumberFormat="1" applyFont="1" applyFill="1" applyAlignment="1">
      <alignment vertical="center" wrapText="1"/>
    </xf>
    <xf numFmtId="3" fontId="7" fillId="24" borderId="0" xfId="0" applyNumberFormat="1" applyFont="1" applyFill="1" applyBorder="1" applyAlignment="1">
      <alignment horizontal="center" vertical="center" wrapText="1"/>
    </xf>
    <xf numFmtId="164" fontId="7" fillId="24" borderId="0" xfId="53" applyNumberFormat="1" applyFont="1" applyFill="1" applyAlignment="1">
      <alignment vertical="center" wrapText="1"/>
    </xf>
    <xf numFmtId="43" fontId="7" fillId="9" borderId="0" xfId="53" applyNumberFormat="1" applyFont="1" applyFill="1" applyAlignment="1">
      <alignment vertical="center" wrapText="1"/>
    </xf>
    <xf numFmtId="164" fontId="7" fillId="0" borderId="50" xfId="53" applyNumberFormat="1" applyFont="1" applyBorder="1" applyAlignment="1">
      <alignment horizontal="center" vertical="center" wrapText="1"/>
    </xf>
    <xf numFmtId="164" fontId="9" fillId="0" borderId="50" xfId="53" applyNumberFormat="1" applyFont="1" applyFill="1" applyBorder="1" applyAlignment="1">
      <alignment horizontal="center" vertical="center" wrapText="1"/>
    </xf>
    <xf numFmtId="164" fontId="9" fillId="0" borderId="11" xfId="53" applyNumberFormat="1" applyFont="1" applyBorder="1" applyAlignment="1" quotePrefix="1">
      <alignment horizontal="center" vertical="center" wrapText="1"/>
    </xf>
    <xf numFmtId="164" fontId="7" fillId="0" borderId="52" xfId="53" applyNumberFormat="1" applyFont="1" applyBorder="1" applyAlignment="1">
      <alignment horizontal="center" vertical="center" wrapText="1"/>
    </xf>
    <xf numFmtId="164" fontId="7" fillId="0" borderId="48" xfId="53" applyNumberFormat="1" applyFont="1" applyFill="1" applyBorder="1" applyAlignment="1">
      <alignment horizontal="center" vertical="center" wrapText="1"/>
    </xf>
    <xf numFmtId="164" fontId="7" fillId="0" borderId="42" xfId="53" applyNumberFormat="1" applyFont="1" applyBorder="1" applyAlignment="1">
      <alignment vertical="center" wrapText="1"/>
    </xf>
    <xf numFmtId="164" fontId="7" fillId="0" borderId="50" xfId="53" applyNumberFormat="1" applyFont="1" applyBorder="1" applyAlignment="1">
      <alignment vertical="center" wrapText="1"/>
    </xf>
    <xf numFmtId="0" fontId="7" fillId="0" borderId="42" xfId="0" applyFont="1" applyBorder="1" applyAlignment="1">
      <alignment vertical="center" wrapText="1"/>
    </xf>
    <xf numFmtId="164" fontId="7" fillId="0" borderId="53" xfId="53" applyNumberFormat="1" applyFont="1" applyBorder="1" applyAlignment="1">
      <alignment horizontal="center" vertical="center" wrapText="1"/>
    </xf>
    <xf numFmtId="164" fontId="7" fillId="0" borderId="10" xfId="53" applyNumberFormat="1" applyFont="1" applyBorder="1" applyAlignment="1">
      <alignment vertical="center" wrapText="1"/>
    </xf>
    <xf numFmtId="0" fontId="9" fillId="0" borderId="48" xfId="0" applyFont="1" applyBorder="1" applyAlignment="1">
      <alignment horizontal="left" vertical="center" wrapText="1"/>
    </xf>
    <xf numFmtId="0" fontId="9" fillId="0" borderId="42" xfId="0" applyFont="1" applyBorder="1" applyAlignment="1">
      <alignment horizontal="left" vertical="center" wrapText="1"/>
    </xf>
    <xf numFmtId="0" fontId="9" fillId="24" borderId="30" xfId="0" applyFont="1" applyFill="1" applyBorder="1" applyAlignment="1">
      <alignment vertical="center" wrapText="1"/>
    </xf>
    <xf numFmtId="0" fontId="9" fillId="24" borderId="50" xfId="0" applyFont="1" applyFill="1" applyBorder="1" applyAlignment="1">
      <alignment vertical="center" wrapText="1"/>
    </xf>
    <xf numFmtId="3" fontId="7" fillId="9" borderId="43" xfId="0" applyNumberFormat="1" applyFont="1" applyFill="1" applyBorder="1" applyAlignment="1">
      <alignment horizontal="center" vertical="center" wrapText="1"/>
    </xf>
    <xf numFmtId="164" fontId="7" fillId="9" borderId="43" xfId="53" applyNumberFormat="1" applyFont="1" applyFill="1" applyBorder="1" applyAlignment="1">
      <alignment vertical="center" wrapText="1"/>
    </xf>
    <xf numFmtId="164" fontId="9" fillId="0" borderId="42" xfId="53" applyNumberFormat="1" applyFont="1" applyBorder="1" applyAlignment="1">
      <alignment vertical="center" wrapText="1"/>
    </xf>
    <xf numFmtId="164" fontId="9" fillId="0" borderId="0" xfId="53" applyNumberFormat="1" applyFont="1" applyAlignment="1">
      <alignment vertical="center"/>
    </xf>
    <xf numFmtId="164" fontId="7" fillId="0" borderId="17" xfId="53" applyNumberFormat="1" applyFont="1" applyFill="1" applyBorder="1" applyAlignment="1">
      <alignment horizontal="center" vertical="center" wrapText="1"/>
    </xf>
    <xf numFmtId="164" fontId="7" fillId="9" borderId="0" xfId="53" applyNumberFormat="1" applyFont="1" applyFill="1" applyAlignment="1">
      <alignment vertical="center"/>
    </xf>
    <xf numFmtId="0" fontId="7" fillId="9" borderId="16" xfId="0" applyFont="1" applyFill="1" applyBorder="1" applyAlignment="1">
      <alignment horizontal="center" vertical="center" wrapText="1"/>
    </xf>
    <xf numFmtId="0" fontId="7" fillId="9" borderId="0" xfId="0" applyFont="1" applyFill="1" applyAlignment="1">
      <alignment vertical="center" wrapText="1"/>
    </xf>
    <xf numFmtId="0" fontId="7" fillId="9" borderId="16" xfId="0" applyFont="1" applyFill="1" applyBorder="1" applyAlignment="1">
      <alignment vertical="center" wrapText="1"/>
    </xf>
    <xf numFmtId="164" fontId="7" fillId="9" borderId="0" xfId="53" applyNumberFormat="1" applyFont="1" applyFill="1" applyAlignment="1">
      <alignment horizontal="left" vertical="center"/>
    </xf>
    <xf numFmtId="164" fontId="7" fillId="9" borderId="0" xfId="53" applyNumberFormat="1" applyFont="1" applyFill="1" applyAlignment="1">
      <alignment horizontal="left" vertical="center" wrapText="1"/>
    </xf>
    <xf numFmtId="164" fontId="9" fillId="0" borderId="48" xfId="53" applyNumberFormat="1" applyFont="1" applyBorder="1" applyAlignment="1">
      <alignment vertical="center"/>
    </xf>
    <xf numFmtId="164" fontId="9" fillId="0" borderId="48" xfId="53" applyNumberFormat="1" applyFont="1" applyBorder="1" applyAlignment="1">
      <alignment vertical="center" wrapText="1"/>
    </xf>
    <xf numFmtId="164" fontId="9" fillId="0" borderId="42" xfId="53" applyNumberFormat="1" applyFont="1" applyBorder="1" applyAlignment="1">
      <alignment vertical="center"/>
    </xf>
    <xf numFmtId="164" fontId="9" fillId="0" borderId="42" xfId="53" applyNumberFormat="1" applyFont="1" applyFill="1" applyBorder="1" applyAlignment="1">
      <alignment vertical="center"/>
    </xf>
    <xf numFmtId="0" fontId="9" fillId="0" borderId="47" xfId="0" applyFont="1" applyBorder="1" applyAlignment="1">
      <alignment vertical="center" wrapText="1"/>
    </xf>
    <xf numFmtId="164" fontId="7" fillId="9" borderId="43" xfId="53" applyNumberFormat="1" applyFont="1" applyFill="1" applyBorder="1" applyAlignment="1">
      <alignment horizontal="center" vertical="center" wrapText="1"/>
    </xf>
    <xf numFmtId="164" fontId="7" fillId="9" borderId="43" xfId="53" applyNumberFormat="1" applyFont="1" applyFill="1" applyBorder="1" applyAlignment="1">
      <alignment vertical="center"/>
    </xf>
    <xf numFmtId="164" fontId="9" fillId="0" borderId="42" xfId="53" applyNumberFormat="1" applyFont="1" applyFill="1" applyBorder="1" applyAlignment="1" quotePrefix="1">
      <alignment horizontal="center" vertical="center" wrapText="1"/>
    </xf>
    <xf numFmtId="9" fontId="9" fillId="0" borderId="42" xfId="0" applyNumberFormat="1" applyFont="1" applyBorder="1" applyAlignment="1">
      <alignment horizontal="center" vertical="center" wrapText="1"/>
    </xf>
    <xf numFmtId="164" fontId="7" fillId="0" borderId="42" xfId="53" applyNumberFormat="1" applyFont="1" applyBorder="1" applyAlignment="1">
      <alignment vertical="center"/>
    </xf>
    <xf numFmtId="164" fontId="7" fillId="0" borderId="42" xfId="53" applyNumberFormat="1" applyFont="1" applyFill="1" applyBorder="1" applyAlignment="1">
      <alignment vertical="center"/>
    </xf>
    <xf numFmtId="0" fontId="7" fillId="0" borderId="0" xfId="0" applyFont="1" applyBorder="1" applyAlignment="1">
      <alignment vertical="center" wrapText="1"/>
    </xf>
    <xf numFmtId="164" fontId="9" fillId="0" borderId="29" xfId="53" applyNumberFormat="1" applyFont="1" applyFill="1" applyBorder="1" applyAlignment="1" quotePrefix="1">
      <alignment horizontal="center" vertical="center" wrapText="1"/>
    </xf>
    <xf numFmtId="0" fontId="9" fillId="24" borderId="49" xfId="0" applyFont="1" applyFill="1" applyBorder="1" applyAlignment="1">
      <alignment vertical="center" wrapText="1"/>
    </xf>
    <xf numFmtId="164" fontId="9" fillId="0" borderId="48" xfId="53" applyNumberFormat="1" applyFont="1" applyFill="1" applyBorder="1" applyAlignment="1">
      <alignment vertical="center" wrapText="1"/>
    </xf>
    <xf numFmtId="164" fontId="9" fillId="0" borderId="51" xfId="53" applyNumberFormat="1" applyFont="1" applyFill="1" applyBorder="1" applyAlignment="1" quotePrefix="1">
      <alignment horizontal="center" vertical="center" wrapText="1"/>
    </xf>
    <xf numFmtId="0" fontId="7" fillId="0" borderId="42" xfId="0" applyFont="1" applyFill="1" applyBorder="1" applyAlignment="1">
      <alignment horizontal="center" vertical="center" wrapText="1"/>
    </xf>
    <xf numFmtId="0" fontId="7" fillId="0" borderId="54" xfId="0" applyFont="1" applyBorder="1" applyAlignment="1">
      <alignment horizontal="center" vertical="center" wrapText="1"/>
    </xf>
    <xf numFmtId="164" fontId="9" fillId="0" borderId="54" xfId="53" applyNumberFormat="1" applyFont="1" applyBorder="1" applyAlignment="1">
      <alignment horizontal="center" vertical="center" wrapText="1"/>
    </xf>
    <xf numFmtId="164" fontId="9" fillId="0" borderId="54" xfId="53" applyNumberFormat="1" applyFont="1" applyBorder="1" applyAlignment="1">
      <alignment vertical="center"/>
    </xf>
    <xf numFmtId="164" fontId="9" fillId="0" borderId="54" xfId="53" applyNumberFormat="1" applyFont="1" applyFill="1" applyBorder="1" applyAlignment="1">
      <alignment vertical="center"/>
    </xf>
    <xf numFmtId="164" fontId="7" fillId="0" borderId="30" xfId="53" applyNumberFormat="1" applyFont="1" applyFill="1" applyBorder="1" applyAlignment="1">
      <alignment horizontal="center" vertical="center" wrapText="1"/>
    </xf>
    <xf numFmtId="164" fontId="9" fillId="0" borderId="50" xfId="53" applyNumberFormat="1" applyFont="1" applyFill="1" applyBorder="1" applyAlignment="1" quotePrefix="1">
      <alignment horizontal="center" vertical="center" wrapText="1"/>
    </xf>
    <xf numFmtId="164" fontId="7" fillId="0" borderId="42" xfId="53" applyNumberFormat="1" applyFont="1" applyFill="1" applyBorder="1" applyAlignment="1">
      <alignment horizontal="center" vertical="center" wrapText="1"/>
    </xf>
    <xf numFmtId="0" fontId="17" fillId="0" borderId="0" xfId="0" applyFont="1" applyFill="1" applyAlignment="1">
      <alignment vertical="center"/>
    </xf>
    <xf numFmtId="164" fontId="9" fillId="0" borderId="42" xfId="0" applyNumberFormat="1" applyFont="1" applyFill="1" applyBorder="1" applyAlignment="1">
      <alignment horizontal="center" vertical="center" wrapText="1"/>
    </xf>
    <xf numFmtId="0" fontId="7" fillId="9" borderId="43" xfId="0" applyFont="1" applyFill="1" applyBorder="1" applyAlignment="1">
      <alignment vertical="center" wrapText="1"/>
    </xf>
    <xf numFmtId="164" fontId="2" fillId="24" borderId="0" xfId="53" applyNumberFormat="1" applyFont="1" applyFill="1" applyAlignment="1">
      <alignment vertical="center" wrapText="1"/>
    </xf>
    <xf numFmtId="164" fontId="2" fillId="24" borderId="0" xfId="53" applyNumberFormat="1" applyFont="1" applyFill="1" applyBorder="1" applyAlignment="1">
      <alignment vertical="center" wrapText="1"/>
    </xf>
    <xf numFmtId="164" fontId="7" fillId="0" borderId="42" xfId="53" applyNumberFormat="1" applyFont="1" applyFill="1" applyBorder="1" applyAlignment="1">
      <alignment vertical="center" wrapText="1"/>
    </xf>
    <xf numFmtId="0" fontId="9" fillId="0" borderId="0" xfId="0" applyFont="1" applyFill="1" applyAlignment="1">
      <alignment vertical="center" wrapText="1"/>
    </xf>
    <xf numFmtId="0" fontId="16" fillId="10" borderId="17" xfId="0" applyFont="1" applyFill="1" applyBorder="1" applyAlignment="1">
      <alignment horizontal="left" vertical="center" wrapText="1"/>
    </xf>
    <xf numFmtId="0" fontId="17" fillId="0" borderId="0" xfId="0" applyFont="1" applyAlignment="1">
      <alignment vertical="center"/>
    </xf>
    <xf numFmtId="164" fontId="9" fillId="9" borderId="0" xfId="0" applyNumberFormat="1" applyFont="1" applyFill="1" applyAlignment="1">
      <alignment vertical="center" wrapText="1"/>
    </xf>
    <xf numFmtId="164" fontId="9" fillId="9" borderId="43" xfId="0" applyNumberFormat="1" applyFont="1" applyFill="1" applyBorder="1" applyAlignment="1">
      <alignment vertical="center" wrapText="1"/>
    </xf>
    <xf numFmtId="0" fontId="9" fillId="0" borderId="13" xfId="0" applyFont="1" applyBorder="1" applyAlignment="1">
      <alignment vertical="center" wrapText="1"/>
    </xf>
    <xf numFmtId="3" fontId="9" fillId="0" borderId="42" xfId="0" applyNumberFormat="1" applyFont="1" applyBorder="1" applyAlignment="1">
      <alignment horizontal="center" vertical="center" wrapText="1"/>
    </xf>
    <xf numFmtId="44" fontId="9" fillId="0" borderId="49" xfId="47" applyFont="1" applyBorder="1" applyAlignment="1">
      <alignment vertical="center" wrapText="1"/>
    </xf>
    <xf numFmtId="44" fontId="9" fillId="24" borderId="49" xfId="47" applyFont="1" applyFill="1" applyBorder="1" applyAlignment="1">
      <alignment vertical="center" wrapText="1"/>
    </xf>
    <xf numFmtId="164" fontId="7" fillId="9" borderId="0" xfId="53" applyNumberFormat="1" applyFont="1" applyFill="1" applyBorder="1" applyAlignment="1">
      <alignment vertical="center" wrapText="1"/>
    </xf>
    <xf numFmtId="0" fontId="7" fillId="10" borderId="10" xfId="0" applyFont="1" applyFill="1" applyBorder="1" applyAlignment="1">
      <alignment horizontal="left" vertical="center" wrapText="1"/>
    </xf>
    <xf numFmtId="164" fontId="14" fillId="0" borderId="55" xfId="53" applyNumberFormat="1" applyFont="1" applyBorder="1" applyAlignment="1">
      <alignment horizontal="center" vertical="center" wrapText="1"/>
    </xf>
    <xf numFmtId="0" fontId="14" fillId="0" borderId="21" xfId="0" applyFont="1" applyBorder="1" applyAlignment="1">
      <alignment horizontal="center" vertical="center" wrapText="1"/>
    </xf>
    <xf numFmtId="0" fontId="14" fillId="0" borderId="56" xfId="0" applyFont="1" applyBorder="1" applyAlignment="1">
      <alignment horizontal="center" vertical="center" wrapText="1"/>
    </xf>
    <xf numFmtId="0" fontId="14" fillId="0" borderId="55" xfId="0" applyFont="1" applyBorder="1" applyAlignment="1">
      <alignment horizontal="center" vertical="center" wrapText="1"/>
    </xf>
    <xf numFmtId="164" fontId="0" fillId="0" borderId="12" xfId="53" applyNumberFormat="1" applyFont="1" applyFill="1" applyBorder="1" applyAlignment="1">
      <alignment horizontal="center" vertical="center" wrapText="1"/>
    </xf>
    <xf numFmtId="164" fontId="0" fillId="0" borderId="20" xfId="53" applyNumberFormat="1" applyFont="1" applyFill="1" applyBorder="1" applyAlignment="1">
      <alignment horizontal="center" vertical="center" wrapText="1"/>
    </xf>
    <xf numFmtId="164" fontId="9" fillId="0" borderId="12" xfId="53" applyNumberFormat="1" applyFont="1" applyFill="1" applyBorder="1" applyAlignment="1">
      <alignment horizontal="center" vertical="center" wrapText="1"/>
    </xf>
    <xf numFmtId="164" fontId="9" fillId="0" borderId="20" xfId="53" applyNumberFormat="1" applyFont="1" applyFill="1" applyBorder="1" applyAlignment="1">
      <alignment horizontal="center" vertical="center" wrapText="1"/>
    </xf>
    <xf numFmtId="0" fontId="7" fillId="10" borderId="11" xfId="0" applyFont="1" applyFill="1" applyBorder="1" applyAlignment="1">
      <alignment horizontal="left" vertical="center" wrapText="1"/>
    </xf>
    <xf numFmtId="164" fontId="9" fillId="0" borderId="42" xfId="53" applyNumberFormat="1" applyFont="1" applyFill="1" applyBorder="1" applyAlignment="1">
      <alignment horizontal="center" vertical="center" wrapText="1"/>
    </xf>
    <xf numFmtId="0" fontId="1" fillId="0" borderId="57" xfId="0" applyFont="1" applyBorder="1" applyAlignment="1">
      <alignment horizontal="center" vertical="center" wrapText="1"/>
    </xf>
    <xf numFmtId="0" fontId="1" fillId="0" borderId="35" xfId="0" applyFont="1" applyBorder="1" applyAlignment="1">
      <alignment horizontal="center" vertical="center" wrapText="1"/>
    </xf>
    <xf numFmtId="164" fontId="1" fillId="0" borderId="53" xfId="53" applyNumberFormat="1" applyFont="1" applyBorder="1" applyAlignment="1">
      <alignment horizontal="center" vertical="center" wrapText="1"/>
    </xf>
    <xf numFmtId="164" fontId="1" fillId="0" borderId="30" xfId="53" applyNumberFormat="1" applyFont="1" applyBorder="1" applyAlignment="1">
      <alignment horizontal="center" vertical="center" wrapText="1"/>
    </xf>
    <xf numFmtId="0" fontId="1" fillId="0" borderId="30" xfId="0" applyFont="1" applyBorder="1" applyAlignment="1">
      <alignment horizontal="center" vertical="center" wrapText="1"/>
    </xf>
    <xf numFmtId="0" fontId="1" fillId="0" borderId="53" xfId="0" applyFont="1" applyBorder="1" applyAlignment="1">
      <alignment horizontal="center" vertical="center" wrapText="1"/>
    </xf>
    <xf numFmtId="0" fontId="14" fillId="0" borderId="58" xfId="0" applyFont="1" applyBorder="1" applyAlignment="1">
      <alignment horizontal="center" vertical="center" wrapText="1"/>
    </xf>
    <xf numFmtId="0" fontId="14" fillId="0" borderId="18" xfId="0" applyFont="1" applyBorder="1" applyAlignment="1">
      <alignment horizontal="center" vertical="center" wrapText="1"/>
    </xf>
    <xf numFmtId="164" fontId="2" fillId="0" borderId="56" xfId="53" applyNumberFormat="1" applyFont="1" applyBorder="1" applyAlignment="1">
      <alignment horizontal="center" vertical="center" wrapText="1"/>
    </xf>
    <xf numFmtId="164" fontId="14" fillId="0" borderId="21" xfId="53" applyNumberFormat="1" applyFont="1" applyBorder="1" applyAlignment="1">
      <alignment horizontal="center" vertical="center" wrapText="1"/>
    </xf>
    <xf numFmtId="164" fontId="14" fillId="0" borderId="56" xfId="53" applyNumberFormat="1" applyFont="1" applyBorder="1" applyAlignment="1">
      <alignment horizontal="center" vertical="center" wrapText="1"/>
    </xf>
    <xf numFmtId="164" fontId="9" fillId="0" borderId="42" xfId="53" applyNumberFormat="1" applyFont="1" applyBorder="1" applyAlignment="1">
      <alignment horizontal="center" vertical="center" wrapText="1"/>
    </xf>
    <xf numFmtId="0" fontId="7" fillId="0" borderId="48" xfId="0" applyFont="1" applyBorder="1" applyAlignment="1">
      <alignment horizontal="center" vertical="center" wrapText="1"/>
    </xf>
    <xf numFmtId="0" fontId="7" fillId="0" borderId="42" xfId="0" applyFont="1" applyBorder="1" applyAlignment="1">
      <alignment horizontal="center" vertical="center" wrapText="1"/>
    </xf>
    <xf numFmtId="164" fontId="7" fillId="0" borderId="48" xfId="53" applyNumberFormat="1" applyFont="1" applyBorder="1" applyAlignment="1">
      <alignment horizontal="center" vertical="center" wrapText="1"/>
    </xf>
    <xf numFmtId="0" fontId="7" fillId="0" borderId="17" xfId="0" applyFont="1" applyBorder="1" applyAlignment="1">
      <alignment horizontal="center" vertical="center" wrapText="1"/>
    </xf>
    <xf numFmtId="0" fontId="7" fillId="0" borderId="15" xfId="0" applyFont="1" applyBorder="1" applyAlignment="1">
      <alignment horizontal="center" vertical="center" wrapText="1"/>
    </xf>
    <xf numFmtId="0" fontId="7" fillId="10" borderId="17" xfId="0" applyFont="1" applyFill="1" applyBorder="1" applyAlignment="1">
      <alignment horizontal="left" vertical="center" wrapText="1"/>
    </xf>
    <xf numFmtId="164" fontId="7" fillId="0" borderId="10" xfId="53" applyNumberFormat="1" applyFont="1" applyBorder="1" applyAlignment="1">
      <alignment horizontal="center" vertical="center" wrapText="1"/>
    </xf>
    <xf numFmtId="0" fontId="7" fillId="0" borderId="59" xfId="0" applyFont="1" applyBorder="1" applyAlignment="1">
      <alignment horizontal="center" vertical="center" wrapText="1"/>
    </xf>
    <xf numFmtId="164" fontId="9" fillId="0" borderId="48" xfId="53" applyNumberFormat="1" applyFont="1" applyBorder="1" applyAlignment="1">
      <alignment horizontal="center" vertical="center" wrapText="1"/>
    </xf>
    <xf numFmtId="164" fontId="7" fillId="0" borderId="42" xfId="53" applyNumberFormat="1" applyFont="1" applyBorder="1" applyAlignment="1">
      <alignment horizontal="center" vertical="center" wrapText="1"/>
    </xf>
    <xf numFmtId="164" fontId="7" fillId="9" borderId="0" xfId="53" applyNumberFormat="1"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51" xfId="0" applyFont="1" applyBorder="1" applyAlignment="1">
      <alignment horizontal="center" vertical="center" wrapText="1"/>
    </xf>
    <xf numFmtId="164" fontId="2" fillId="0" borderId="42" xfId="53" applyNumberFormat="1" applyFont="1" applyBorder="1" applyAlignment="1">
      <alignment horizontal="center" vertical="center" wrapText="1"/>
    </xf>
    <xf numFmtId="0" fontId="7" fillId="0" borderId="43" xfId="0" applyFont="1" applyBorder="1" applyAlignment="1">
      <alignment horizontal="center" vertical="center" wrapText="1"/>
    </xf>
    <xf numFmtId="0" fontId="7" fillId="0" borderId="44" xfId="0" applyFont="1" applyBorder="1" applyAlignment="1">
      <alignment horizontal="center" vertical="center" wrapText="1"/>
    </xf>
    <xf numFmtId="164" fontId="7" fillId="9" borderId="13" xfId="53" applyNumberFormat="1" applyFont="1" applyFill="1" applyBorder="1" applyAlignment="1">
      <alignment horizontal="center" vertical="center" wrapText="1"/>
    </xf>
    <xf numFmtId="164" fontId="7" fillId="0" borderId="21" xfId="53" applyNumberFormat="1" applyFont="1" applyBorder="1" applyAlignment="1">
      <alignment horizontal="center" vertical="center" wrapText="1"/>
    </xf>
    <xf numFmtId="164" fontId="7" fillId="0" borderId="56" xfId="53" applyNumberFormat="1" applyFont="1" applyBorder="1" applyAlignment="1">
      <alignment horizontal="center" vertical="center" wrapText="1"/>
    </xf>
    <xf numFmtId="164" fontId="7" fillId="0" borderId="55" xfId="53" applyNumberFormat="1" applyFont="1" applyBorder="1" applyAlignment="1">
      <alignment horizontal="center" vertical="center" wrapText="1"/>
    </xf>
    <xf numFmtId="0" fontId="7" fillId="0" borderId="21" xfId="0" applyFont="1" applyBorder="1" applyAlignment="1">
      <alignment horizontal="center" vertical="center" wrapText="1"/>
    </xf>
    <xf numFmtId="0" fontId="7" fillId="0" borderId="56" xfId="0" applyFont="1" applyBorder="1" applyAlignment="1">
      <alignment horizontal="center" vertical="center" wrapText="1"/>
    </xf>
    <xf numFmtId="0" fontId="7" fillId="0" borderId="55" xfId="0" applyFont="1" applyBorder="1" applyAlignment="1">
      <alignment horizontal="center" vertical="center" wrapText="1"/>
    </xf>
    <xf numFmtId="0" fontId="7" fillId="0" borderId="58"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60"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3" xfId="0" applyFont="1" applyBorder="1" applyAlignment="1">
      <alignment horizontal="center" vertical="center" wrapText="1"/>
    </xf>
    <xf numFmtId="164" fontId="7" fillId="9" borderId="0" xfId="53" applyNumberFormat="1" applyFont="1" applyFill="1" applyAlignment="1">
      <alignment horizontal="center" vertical="center" wrapText="1"/>
    </xf>
    <xf numFmtId="164" fontId="9" fillId="0" borderId="25" xfId="53" applyNumberFormat="1" applyFont="1" applyFill="1" applyBorder="1" applyAlignment="1">
      <alignment horizontal="center" vertical="center" wrapText="1"/>
    </xf>
    <xf numFmtId="0" fontId="17" fillId="0" borderId="0" xfId="0" applyFont="1" applyBorder="1" applyAlignment="1">
      <alignment horizontal="left" vertical="center" wrapText="1"/>
    </xf>
    <xf numFmtId="0" fontId="7" fillId="0" borderId="61" xfId="0" applyFont="1" applyBorder="1" applyAlignment="1">
      <alignment horizontal="center" vertical="center" wrapText="1"/>
    </xf>
    <xf numFmtId="164" fontId="7" fillId="9" borderId="0" xfId="53" applyNumberFormat="1" applyFont="1" applyFill="1" applyBorder="1" applyAlignment="1">
      <alignment horizontal="left" vertical="center" wrapText="1"/>
    </xf>
    <xf numFmtId="0" fontId="2" fillId="10" borderId="10" xfId="0" applyFont="1" applyFill="1" applyBorder="1" applyAlignment="1">
      <alignment horizontal="left" vertical="center" wrapText="1"/>
    </xf>
    <xf numFmtId="0" fontId="7" fillId="10" borderId="60" xfId="0" applyFont="1" applyFill="1" applyBorder="1" applyAlignment="1">
      <alignment horizontal="left" vertical="center" wrapText="1"/>
    </xf>
    <xf numFmtId="0" fontId="16" fillId="10" borderId="60" xfId="0" applyFont="1" applyFill="1" applyBorder="1" applyAlignment="1">
      <alignment horizontal="left" vertical="center" wrapText="1"/>
    </xf>
    <xf numFmtId="0" fontId="7" fillId="9" borderId="16" xfId="0" applyFont="1" applyFill="1" applyBorder="1" applyAlignment="1">
      <alignment horizontal="center" vertical="center" wrapText="1"/>
    </xf>
    <xf numFmtId="164" fontId="2" fillId="0" borderId="17" xfId="53" applyNumberFormat="1" applyFont="1" applyBorder="1" applyAlignment="1">
      <alignment horizontal="center" vertical="center" wrapText="1"/>
    </xf>
    <xf numFmtId="164" fontId="2" fillId="0" borderId="15" xfId="53" applyNumberFormat="1" applyFont="1" applyBorder="1" applyAlignment="1">
      <alignment horizontal="center" vertical="center" wrapText="1"/>
    </xf>
    <xf numFmtId="0" fontId="16" fillId="10" borderId="10" xfId="0" applyFont="1" applyFill="1" applyBorder="1" applyAlignment="1">
      <alignment horizontal="left"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26"/>
  <sheetViews>
    <sheetView zoomScalePageLayoutView="0" workbookViewId="0" topLeftCell="F1">
      <selection activeCell="A1" sqref="A1"/>
    </sheetView>
  </sheetViews>
  <sheetFormatPr defaultColWidth="9.140625" defaultRowHeight="26.25" customHeight="1"/>
  <cols>
    <col min="1" max="1" width="35.140625" style="21" customWidth="1"/>
    <col min="2" max="2" width="24.140625" style="21" bestFit="1" customWidth="1"/>
    <col min="3" max="7" width="22.57421875" style="21" bestFit="1" customWidth="1"/>
    <col min="8" max="11" width="20.8515625" style="21" bestFit="1" customWidth="1"/>
    <col min="12" max="12" width="22.57421875" style="21" bestFit="1" customWidth="1"/>
    <col min="13" max="13" width="24.140625" style="21" bestFit="1" customWidth="1"/>
    <col min="14" max="15" width="16.140625" style="21" customWidth="1"/>
    <col min="16" max="16384" width="9.140625" style="21" customWidth="1"/>
  </cols>
  <sheetData>
    <row r="1" spans="1:8" ht="26.25" customHeight="1">
      <c r="A1" s="131" t="s">
        <v>472</v>
      </c>
      <c r="B1" s="43"/>
      <c r="C1" s="43"/>
      <c r="D1" s="43"/>
      <c r="E1" s="44"/>
      <c r="F1" s="44"/>
      <c r="G1" s="22"/>
      <c r="H1" s="45"/>
    </row>
    <row r="2" spans="1:13" ht="26.25" customHeight="1" thickBot="1">
      <c r="A2" s="33"/>
      <c r="B2" s="33"/>
      <c r="C2" s="33"/>
      <c r="D2" s="33"/>
      <c r="E2" s="33"/>
      <c r="F2" s="33"/>
      <c r="G2" s="33"/>
      <c r="H2" s="33"/>
      <c r="I2" s="33"/>
      <c r="J2" s="33"/>
      <c r="K2" s="33"/>
      <c r="L2" s="33"/>
      <c r="M2" s="33"/>
    </row>
    <row r="3" spans="1:13" ht="26.25" customHeight="1">
      <c r="A3" s="357" t="s">
        <v>454</v>
      </c>
      <c r="B3" s="359" t="s">
        <v>334</v>
      </c>
      <c r="C3" s="359"/>
      <c r="D3" s="359"/>
      <c r="E3" s="360" t="s">
        <v>335</v>
      </c>
      <c r="F3" s="359"/>
      <c r="G3" s="359"/>
      <c r="H3" s="361" t="s">
        <v>22</v>
      </c>
      <c r="I3" s="362"/>
      <c r="J3" s="362"/>
      <c r="K3" s="362"/>
      <c r="L3" s="362"/>
      <c r="M3" s="121" t="s">
        <v>336</v>
      </c>
    </row>
    <row r="4" spans="1:13" ht="26.25" customHeight="1" thickBot="1">
      <c r="A4" s="358"/>
      <c r="B4" s="122" t="s">
        <v>20</v>
      </c>
      <c r="C4" s="123" t="s">
        <v>455</v>
      </c>
      <c r="D4" s="122" t="s">
        <v>22</v>
      </c>
      <c r="E4" s="124" t="s">
        <v>20</v>
      </c>
      <c r="F4" s="123" t="s">
        <v>455</v>
      </c>
      <c r="G4" s="122" t="s">
        <v>22</v>
      </c>
      <c r="H4" s="125">
        <v>2008</v>
      </c>
      <c r="I4" s="126">
        <v>2009</v>
      </c>
      <c r="J4" s="126">
        <v>2010</v>
      </c>
      <c r="K4" s="126">
        <v>2011</v>
      </c>
      <c r="L4" s="126" t="s">
        <v>338</v>
      </c>
      <c r="M4" s="125" t="s">
        <v>339</v>
      </c>
    </row>
    <row r="5" spans="1:13" ht="39.75" customHeight="1">
      <c r="A5" s="127" t="s">
        <v>456</v>
      </c>
      <c r="B5" s="111">
        <v>3051572890</v>
      </c>
      <c r="C5" s="111">
        <v>531080890</v>
      </c>
      <c r="D5" s="111">
        <v>2520492000</v>
      </c>
      <c r="E5" s="112">
        <v>2226133370.5192084</v>
      </c>
      <c r="F5" s="111">
        <v>531080890</v>
      </c>
      <c r="G5" s="111">
        <v>1695052480.519209</v>
      </c>
      <c r="H5" s="112">
        <v>201118646.5808795</v>
      </c>
      <c r="I5" s="111">
        <v>352750176.0770297</v>
      </c>
      <c r="J5" s="111">
        <v>444191376.62876886</v>
      </c>
      <c r="K5" s="111">
        <v>696992281.2325306</v>
      </c>
      <c r="L5" s="111">
        <v>825439519.4807916</v>
      </c>
      <c r="M5" s="112">
        <f aca="true" t="shared" si="0" ref="M5:M11">+E5+L5</f>
        <v>3051572890</v>
      </c>
    </row>
    <row r="6" spans="1:13" ht="39.75" customHeight="1">
      <c r="A6" s="128" t="s">
        <v>457</v>
      </c>
      <c r="B6" s="113">
        <f>91329915380-701673942</f>
        <v>90628241438</v>
      </c>
      <c r="C6" s="113">
        <f>60629946120-593050</f>
        <v>60629353070</v>
      </c>
      <c r="D6" s="113">
        <f>30699969260-108623942</f>
        <v>30591345318</v>
      </c>
      <c r="E6" s="114">
        <f>80564044264.79-701673942</f>
        <v>79862370322.79</v>
      </c>
      <c r="F6" s="113">
        <f>60697958401-593050000</f>
        <v>60104908401</v>
      </c>
      <c r="G6" s="113">
        <f>20077825785.3487-108623942</f>
        <v>19969201843.3487</v>
      </c>
      <c r="H6" s="114">
        <f>3503390120.55644-18103990</f>
        <v>3485286130.55644</v>
      </c>
      <c r="I6" s="113">
        <f>4160585178.50334-22629988</f>
        <v>4137955190.50334</v>
      </c>
      <c r="J6" s="113">
        <f>4976019268.06858-27155986</f>
        <v>4948863282.06858</v>
      </c>
      <c r="K6" s="113">
        <f>7437831218.22037-40733978</f>
        <v>7397097240.22037</v>
      </c>
      <c r="L6" s="113">
        <f>10323699996.6513-57938258</f>
        <v>10265761738.6513</v>
      </c>
      <c r="M6" s="114">
        <f>90887744261-759612200</f>
        <v>90128132061</v>
      </c>
    </row>
    <row r="7" spans="1:13" ht="39.75" customHeight="1">
      <c r="A7" s="129" t="s">
        <v>458</v>
      </c>
      <c r="B7" s="113">
        <v>1686000000</v>
      </c>
      <c r="C7" s="113">
        <v>235150000</v>
      </c>
      <c r="D7" s="113">
        <v>1450850000</v>
      </c>
      <c r="E7" s="114">
        <v>2013908652.173913</v>
      </c>
      <c r="F7" s="113">
        <v>1159213000</v>
      </c>
      <c r="G7" s="113">
        <v>854695652.173913</v>
      </c>
      <c r="H7" s="114">
        <v>156282608.6956522</v>
      </c>
      <c r="I7" s="113">
        <v>199978260.86956522</v>
      </c>
      <c r="J7" s="113">
        <v>219313913.04347825</v>
      </c>
      <c r="K7" s="113">
        <v>279120869.5652174</v>
      </c>
      <c r="L7" s="113">
        <v>333304347.826087</v>
      </c>
      <c r="M7" s="114">
        <f t="shared" si="0"/>
        <v>2347213000</v>
      </c>
    </row>
    <row r="8" spans="1:13" ht="39.75" customHeight="1">
      <c r="A8" s="128" t="s">
        <v>459</v>
      </c>
      <c r="B8" s="113">
        <v>2746641440</v>
      </c>
      <c r="C8" s="113">
        <v>1428180000</v>
      </c>
      <c r="D8" s="113">
        <v>1318461440</v>
      </c>
      <c r="E8" s="114">
        <v>2213044343.8904133</v>
      </c>
      <c r="F8" s="113">
        <v>1388180000</v>
      </c>
      <c r="G8" s="113">
        <v>824864343.8904133</v>
      </c>
      <c r="H8" s="114">
        <v>100477390.6484022</v>
      </c>
      <c r="I8" s="113">
        <v>171846738.3105028</v>
      </c>
      <c r="J8" s="113">
        <v>213172085.9726035</v>
      </c>
      <c r="K8" s="113">
        <v>339368128.9589052</v>
      </c>
      <c r="L8" s="113">
        <v>439966376.1095866</v>
      </c>
      <c r="M8" s="114">
        <f t="shared" si="0"/>
        <v>2653010720</v>
      </c>
    </row>
    <row r="9" spans="1:13" ht="39.75" customHeight="1">
      <c r="A9" s="128" t="s">
        <v>460</v>
      </c>
      <c r="B9" s="113">
        <f>1503450000+701673942</f>
        <v>2205123942</v>
      </c>
      <c r="C9" s="113">
        <f>746300000+593050000</f>
        <v>1339350000</v>
      </c>
      <c r="D9" s="113">
        <f>757150000+108623942</f>
        <v>865773942</v>
      </c>
      <c r="E9" s="114">
        <f>1241310869.56522+701673942</f>
        <v>1942984811.56522</v>
      </c>
      <c r="F9" s="113">
        <f>746300000+593050000</f>
        <v>1339350000</v>
      </c>
      <c r="G9" s="113">
        <f>495010869.565217+108623942</f>
        <v>603634811.565217</v>
      </c>
      <c r="H9" s="114">
        <f>28329112.8022218+18103990</f>
        <v>46433102.802221805</v>
      </c>
      <c r="I9" s="113">
        <f>103229294.828651+22629988</f>
        <v>125859282.828651</v>
      </c>
      <c r="J9" s="113">
        <f>134006186.771589+27155986</f>
        <v>161162172.77158898</v>
      </c>
      <c r="K9" s="113">
        <f>229446275.162756+40733978</f>
        <v>270180253.16275597</v>
      </c>
      <c r="L9" s="113">
        <f>262139130.434783+57938258</f>
        <v>320077388.434783</v>
      </c>
      <c r="M9" s="114">
        <f>+E9+L9</f>
        <v>2263062200.000003</v>
      </c>
    </row>
    <row r="10" spans="1:13" ht="39.75" customHeight="1">
      <c r="A10" s="128" t="s">
        <v>461</v>
      </c>
      <c r="B10" s="113">
        <v>298190000</v>
      </c>
      <c r="C10" s="113">
        <v>267000000</v>
      </c>
      <c r="D10" s="113">
        <v>31190000</v>
      </c>
      <c r="E10" s="114">
        <v>296450869.5652174</v>
      </c>
      <c r="F10" s="113">
        <v>267000000</v>
      </c>
      <c r="G10" s="113">
        <v>29450869.565217398</v>
      </c>
      <c r="H10" s="114">
        <v>6552121.002642939</v>
      </c>
      <c r="I10" s="113">
        <v>6797851.695709744</v>
      </c>
      <c r="J10" s="113">
        <v>7522169.8282406395</v>
      </c>
      <c r="K10" s="113">
        <v>8578727.038624074</v>
      </c>
      <c r="L10" s="113">
        <v>1739130.434782608</v>
      </c>
      <c r="M10" s="114">
        <f t="shared" si="0"/>
        <v>298190000</v>
      </c>
    </row>
    <row r="11" spans="1:13" ht="39.75" customHeight="1">
      <c r="A11" s="130" t="s">
        <v>462</v>
      </c>
      <c r="B11" s="115">
        <v>38100000</v>
      </c>
      <c r="C11" s="115">
        <v>15000000</v>
      </c>
      <c r="D11" s="115">
        <v>23100000</v>
      </c>
      <c r="E11" s="116">
        <v>38100000</v>
      </c>
      <c r="F11" s="115">
        <v>15000000</v>
      </c>
      <c r="G11" s="115">
        <v>23100000</v>
      </c>
      <c r="H11" s="116">
        <v>3850000</v>
      </c>
      <c r="I11" s="115">
        <v>4812500</v>
      </c>
      <c r="J11" s="115">
        <v>5775000</v>
      </c>
      <c r="K11" s="115">
        <v>8662500</v>
      </c>
      <c r="L11" s="115">
        <v>0</v>
      </c>
      <c r="M11" s="116">
        <f t="shared" si="0"/>
        <v>38100000</v>
      </c>
    </row>
    <row r="12" spans="1:13" ht="39.75" customHeight="1" thickBot="1">
      <c r="A12" s="117" t="s">
        <v>463</v>
      </c>
      <c r="B12" s="118">
        <v>100653869710</v>
      </c>
      <c r="C12" s="118">
        <v>63852657010</v>
      </c>
      <c r="D12" s="118">
        <v>36801212700</v>
      </c>
      <c r="E12" s="119">
        <f>SUM(E5:E11)</f>
        <v>88592992370.50397</v>
      </c>
      <c r="F12" s="118">
        <f aca="true" t="shared" si="1" ref="F12:M12">SUM(F5:F11)</f>
        <v>64804732291</v>
      </c>
      <c r="G12" s="118">
        <f t="shared" si="1"/>
        <v>24000000001.062668</v>
      </c>
      <c r="H12" s="119">
        <f t="shared" si="1"/>
        <v>4000000000.2862387</v>
      </c>
      <c r="I12" s="118">
        <f t="shared" si="1"/>
        <v>5000000000.2848</v>
      </c>
      <c r="J12" s="118">
        <f t="shared" si="1"/>
        <v>6000000000.31326</v>
      </c>
      <c r="K12" s="118">
        <f t="shared" si="1"/>
        <v>9000000000.178404</v>
      </c>
      <c r="L12" s="118">
        <f t="shared" si="1"/>
        <v>12186288500.93733</v>
      </c>
      <c r="M12" s="119">
        <f t="shared" si="1"/>
        <v>100779280871</v>
      </c>
    </row>
    <row r="14" spans="2:13" ht="26.25" customHeight="1">
      <c r="B14" s="62"/>
      <c r="C14" s="62"/>
      <c r="D14" s="62"/>
      <c r="E14" s="62"/>
      <c r="F14" s="62"/>
      <c r="G14" s="62"/>
      <c r="H14" s="62"/>
      <c r="I14" s="62"/>
      <c r="J14" s="62"/>
      <c r="K14" s="62"/>
      <c r="L14" s="62"/>
      <c r="M14" s="62"/>
    </row>
    <row r="15" spans="7:12" ht="26.25" customHeight="1">
      <c r="G15" s="48"/>
      <c r="H15" s="49"/>
      <c r="I15" s="48"/>
      <c r="J15" s="48"/>
      <c r="K15" s="48"/>
      <c r="L15" s="48"/>
    </row>
    <row r="16" spans="8:11" ht="26.25" customHeight="1">
      <c r="H16" s="49"/>
      <c r="K16" s="48"/>
    </row>
    <row r="17" spans="8:11" ht="26.25" customHeight="1">
      <c r="H17" s="49"/>
      <c r="K17" s="48"/>
    </row>
    <row r="18" ht="26.25" customHeight="1">
      <c r="H18" s="48"/>
    </row>
    <row r="19" spans="7:11" ht="26.25" customHeight="1">
      <c r="G19" s="36"/>
      <c r="H19" s="36"/>
      <c r="I19" s="48"/>
      <c r="J19" s="48"/>
      <c r="K19" s="48"/>
    </row>
    <row r="20" ht="26.25" customHeight="1">
      <c r="H20" s="36"/>
    </row>
    <row r="21" ht="26.25" customHeight="1">
      <c r="H21" s="36"/>
    </row>
    <row r="22" ht="26.25" customHeight="1">
      <c r="H22" s="36"/>
    </row>
    <row r="23" ht="26.25" customHeight="1">
      <c r="H23" s="36"/>
    </row>
    <row r="24" ht="26.25" customHeight="1">
      <c r="H24" s="36"/>
    </row>
    <row r="25" ht="26.25" customHeight="1">
      <c r="H25" s="36"/>
    </row>
    <row r="26" ht="26.25" customHeight="1">
      <c r="H26" s="36"/>
    </row>
  </sheetData>
  <sheetProtection/>
  <mergeCells count="4">
    <mergeCell ref="A3:A4"/>
    <mergeCell ref="B3:D3"/>
    <mergeCell ref="E3:G3"/>
    <mergeCell ref="H3:L3"/>
  </mergeCells>
  <printOptions/>
  <pageMargins left="0.5118110236220472" right="0.31496062992125984" top="1.5748031496062993" bottom="0.984251968503937" header="0.5118110236220472" footer="0.5118110236220472"/>
  <pageSetup fitToHeight="1" fitToWidth="1" horizontalDpi="600" verticalDpi="600" orientation="landscape" paperSize="9" scale="46" r:id="rId1"/>
</worksheet>
</file>

<file path=xl/worksheets/sheet10.xml><?xml version="1.0" encoding="utf-8"?>
<worksheet xmlns="http://schemas.openxmlformats.org/spreadsheetml/2006/main" xmlns:r="http://schemas.openxmlformats.org/officeDocument/2006/relationships">
  <sheetPr>
    <pageSetUpPr fitToPage="1"/>
  </sheetPr>
  <dimension ref="A1:M10"/>
  <sheetViews>
    <sheetView zoomScalePageLayoutView="0" workbookViewId="0" topLeftCell="A1">
      <selection activeCell="A1" sqref="A1"/>
    </sheetView>
  </sheetViews>
  <sheetFormatPr defaultColWidth="9.140625" defaultRowHeight="27" customHeight="1"/>
  <cols>
    <col min="1" max="1" width="90.7109375" style="2" customWidth="1"/>
    <col min="2" max="2" width="16.7109375" style="2" hidden="1" customWidth="1"/>
    <col min="3" max="3" width="15.7109375" style="2" hidden="1" customWidth="1"/>
    <col min="4" max="4" width="16.7109375" style="2" hidden="1" customWidth="1"/>
    <col min="5" max="5" width="17.140625" style="2" bestFit="1" customWidth="1"/>
    <col min="6" max="7" width="15.140625" style="2" customWidth="1"/>
    <col min="8" max="8" width="14.00390625" style="2" bestFit="1" customWidth="1"/>
    <col min="9" max="12" width="15.28125" style="2" bestFit="1" customWidth="1"/>
    <col min="13" max="13" width="17.140625" style="2" bestFit="1" customWidth="1"/>
    <col min="14" max="16" width="13.140625" style="2" customWidth="1"/>
    <col min="17" max="16384" width="9.140625" style="2" customWidth="1"/>
  </cols>
  <sheetData>
    <row r="1" spans="1:13" ht="33.75" customHeight="1">
      <c r="A1" s="131" t="s">
        <v>220</v>
      </c>
      <c r="B1" s="21"/>
      <c r="C1" s="21"/>
      <c r="D1" s="21"/>
      <c r="E1" s="21"/>
      <c r="F1" s="21"/>
      <c r="G1" s="21"/>
      <c r="H1" s="21"/>
      <c r="I1" s="21"/>
      <c r="J1" s="21"/>
      <c r="K1" s="21"/>
      <c r="L1" s="21"/>
      <c r="M1" s="21"/>
    </row>
    <row r="2" spans="1:13" ht="34.5" customHeight="1" thickBot="1">
      <c r="A2" s="131" t="s">
        <v>219</v>
      </c>
      <c r="B2" s="21"/>
      <c r="C2" s="21"/>
      <c r="D2" s="21"/>
      <c r="E2" s="21"/>
      <c r="F2" s="21"/>
      <c r="G2" s="21"/>
      <c r="H2" s="21"/>
      <c r="I2" s="21"/>
      <c r="J2" s="21"/>
      <c r="K2" s="21"/>
      <c r="L2" s="21"/>
      <c r="M2" s="58" t="s">
        <v>332</v>
      </c>
    </row>
    <row r="3" spans="1:13" ht="34.5" customHeight="1" thickTop="1">
      <c r="A3" s="394" t="s">
        <v>333</v>
      </c>
      <c r="B3" s="389" t="s">
        <v>334</v>
      </c>
      <c r="C3" s="389"/>
      <c r="D3" s="389"/>
      <c r="E3" s="388" t="s">
        <v>335</v>
      </c>
      <c r="F3" s="389"/>
      <c r="G3" s="390"/>
      <c r="H3" s="391" t="s">
        <v>22</v>
      </c>
      <c r="I3" s="392"/>
      <c r="J3" s="392"/>
      <c r="K3" s="392"/>
      <c r="L3" s="393"/>
      <c r="M3" s="132" t="s">
        <v>336</v>
      </c>
    </row>
    <row r="4" spans="1:13" ht="34.5" customHeight="1" thickBot="1">
      <c r="A4" s="395"/>
      <c r="B4" s="133" t="s">
        <v>20</v>
      </c>
      <c r="C4" s="134" t="s">
        <v>21</v>
      </c>
      <c r="D4" s="133" t="s">
        <v>22</v>
      </c>
      <c r="E4" s="172" t="s">
        <v>20</v>
      </c>
      <c r="F4" s="173" t="s">
        <v>337</v>
      </c>
      <c r="G4" s="174" t="s">
        <v>22</v>
      </c>
      <c r="H4" s="137">
        <v>2008</v>
      </c>
      <c r="I4" s="138">
        <v>2009</v>
      </c>
      <c r="J4" s="138">
        <v>2010</v>
      </c>
      <c r="K4" s="138">
        <v>2011</v>
      </c>
      <c r="L4" s="139" t="s">
        <v>338</v>
      </c>
      <c r="M4" s="137" t="s">
        <v>339</v>
      </c>
    </row>
    <row r="5" spans="1:13" ht="34.5" customHeight="1" thickTop="1">
      <c r="A5" s="140"/>
      <c r="B5" s="160">
        <v>1503450000</v>
      </c>
      <c r="C5" s="160">
        <v>746300000</v>
      </c>
      <c r="D5" s="160">
        <v>757150000</v>
      </c>
      <c r="E5" s="175">
        <f>SUM(E6:E9)</f>
        <v>1241310869.5652173</v>
      </c>
      <c r="F5" s="160">
        <f aca="true" t="shared" si="0" ref="F5:L5">SUM(F6:F9)</f>
        <v>746300000</v>
      </c>
      <c r="G5" s="160">
        <f t="shared" si="0"/>
        <v>495010869.5652173</v>
      </c>
      <c r="H5" s="175">
        <f t="shared" si="0"/>
        <v>28329112.80222183</v>
      </c>
      <c r="I5" s="160">
        <f t="shared" si="0"/>
        <v>103229294.82865056</v>
      </c>
      <c r="J5" s="160">
        <f t="shared" si="0"/>
        <v>134006186.77158926</v>
      </c>
      <c r="K5" s="160">
        <f t="shared" si="0"/>
        <v>229446275.1627556</v>
      </c>
      <c r="L5" s="160">
        <f t="shared" si="0"/>
        <v>262139130.43478262</v>
      </c>
      <c r="M5" s="175">
        <f aca="true" t="shared" si="1" ref="M5:M10">+L5+E5</f>
        <v>1503450000</v>
      </c>
    </row>
    <row r="6" spans="1:13" ht="63.75" customHeight="1">
      <c r="A6" s="153" t="s">
        <v>444</v>
      </c>
      <c r="B6" s="82">
        <v>565500000</v>
      </c>
      <c r="C6" s="82">
        <v>65500000</v>
      </c>
      <c r="D6" s="82">
        <v>500000000</v>
      </c>
      <c r="E6" s="144">
        <v>391586956.521739</v>
      </c>
      <c r="F6" s="145">
        <v>65500000</v>
      </c>
      <c r="G6" s="146">
        <v>326086956.521739</v>
      </c>
      <c r="H6" s="144">
        <v>0</v>
      </c>
      <c r="I6" s="145">
        <v>67934782.60869566</v>
      </c>
      <c r="J6" s="145">
        <v>91739130.43478262</v>
      </c>
      <c r="K6" s="145">
        <v>166413043.4782607</v>
      </c>
      <c r="L6" s="146">
        <v>173913043.47826093</v>
      </c>
      <c r="M6" s="145">
        <f t="shared" si="1"/>
        <v>565500000</v>
      </c>
    </row>
    <row r="7" spans="1:13" ht="60.75" customHeight="1">
      <c r="A7" s="154" t="s">
        <v>450</v>
      </c>
      <c r="B7" s="82" t="s">
        <v>266</v>
      </c>
      <c r="C7" s="82"/>
      <c r="D7" s="82"/>
      <c r="E7" s="147">
        <v>0</v>
      </c>
      <c r="F7" s="148">
        <v>0</v>
      </c>
      <c r="G7" s="149">
        <v>0</v>
      </c>
      <c r="H7" s="147">
        <v>0</v>
      </c>
      <c r="I7" s="148">
        <v>0</v>
      </c>
      <c r="J7" s="148">
        <v>0</v>
      </c>
      <c r="K7" s="148">
        <v>0</v>
      </c>
      <c r="L7" s="149">
        <v>0</v>
      </c>
      <c r="M7" s="148">
        <f t="shared" si="1"/>
        <v>0</v>
      </c>
    </row>
    <row r="8" spans="1:13" ht="39.75" customHeight="1">
      <c r="A8" s="154" t="s">
        <v>401</v>
      </c>
      <c r="B8" s="82">
        <v>894450000</v>
      </c>
      <c r="C8" s="82">
        <v>640800000</v>
      </c>
      <c r="D8" s="82">
        <v>253650000</v>
      </c>
      <c r="E8" s="147">
        <v>806223913.0434783</v>
      </c>
      <c r="F8" s="148">
        <v>640800000</v>
      </c>
      <c r="G8" s="149">
        <v>165423913.0434783</v>
      </c>
      <c r="H8" s="147">
        <v>27570652.173913047</v>
      </c>
      <c r="I8" s="148">
        <v>34463315.21739131</v>
      </c>
      <c r="J8" s="148">
        <v>41355978.26086957</v>
      </c>
      <c r="K8" s="148">
        <v>62033967.39130436</v>
      </c>
      <c r="L8" s="149">
        <v>88226086.9565217</v>
      </c>
      <c r="M8" s="148">
        <f t="shared" si="1"/>
        <v>894450000</v>
      </c>
    </row>
    <row r="9" spans="1:13" ht="48" customHeight="1" thickBot="1">
      <c r="A9" s="171" t="s">
        <v>406</v>
      </c>
      <c r="B9" s="88">
        <v>43500000</v>
      </c>
      <c r="C9" s="88">
        <v>40000000</v>
      </c>
      <c r="D9" s="88">
        <v>3500000</v>
      </c>
      <c r="E9" s="150">
        <v>43500000.00000001</v>
      </c>
      <c r="F9" s="151">
        <v>40000000.00000001</v>
      </c>
      <c r="G9" s="152">
        <v>3500000</v>
      </c>
      <c r="H9" s="150">
        <v>758460.6283087846</v>
      </c>
      <c r="I9" s="151">
        <v>831197.002563597</v>
      </c>
      <c r="J9" s="151">
        <v>911078.0759370782</v>
      </c>
      <c r="K9" s="151">
        <v>999264.2931905406</v>
      </c>
      <c r="L9" s="152">
        <v>0</v>
      </c>
      <c r="M9" s="151">
        <f t="shared" si="1"/>
        <v>43500000.00000001</v>
      </c>
    </row>
    <row r="10" spans="1:13" ht="69" customHeight="1" thickBot="1">
      <c r="A10" s="180" t="s">
        <v>253</v>
      </c>
      <c r="B10" s="176">
        <v>759612200</v>
      </c>
      <c r="C10" s="176">
        <v>593050000</v>
      </c>
      <c r="D10" s="176">
        <v>166562200</v>
      </c>
      <c r="E10" s="177">
        <v>701673942.1669929</v>
      </c>
      <c r="F10" s="178">
        <v>593050000.0000001</v>
      </c>
      <c r="G10" s="179">
        <v>108623942.16699278</v>
      </c>
      <c r="H10" s="177">
        <v>18103990.36116546</v>
      </c>
      <c r="I10" s="178">
        <v>22629987.95145683</v>
      </c>
      <c r="J10" s="178">
        <v>27155985.541748192</v>
      </c>
      <c r="K10" s="178">
        <v>40733978.31262229</v>
      </c>
      <c r="L10" s="179">
        <v>57938257.83300723</v>
      </c>
      <c r="M10" s="178">
        <f t="shared" si="1"/>
        <v>759612200.0000001</v>
      </c>
    </row>
  </sheetData>
  <sheetProtection/>
  <mergeCells count="4">
    <mergeCell ref="A3:A4"/>
    <mergeCell ref="B3:D3"/>
    <mergeCell ref="E3:G3"/>
    <mergeCell ref="H3:L3"/>
  </mergeCells>
  <printOptions/>
  <pageMargins left="0.52" right="0.34" top="1" bottom="1" header="0.492125985" footer="0.492125985"/>
  <pageSetup fitToHeight="1" fitToWidth="1" horizontalDpi="600" verticalDpi="600" orientation="landscape" paperSize="9" scale="61" r:id="rId1"/>
</worksheet>
</file>

<file path=xl/worksheets/sheet11.xml><?xml version="1.0" encoding="utf-8"?>
<worksheet xmlns="http://schemas.openxmlformats.org/spreadsheetml/2006/main" xmlns:r="http://schemas.openxmlformats.org/officeDocument/2006/relationships">
  <dimension ref="A1:AI376"/>
  <sheetViews>
    <sheetView zoomScalePageLayoutView="0" workbookViewId="0" topLeftCell="A1">
      <selection activeCell="A1" sqref="A1"/>
    </sheetView>
  </sheetViews>
  <sheetFormatPr defaultColWidth="9.140625" defaultRowHeight="27" customHeight="1"/>
  <cols>
    <col min="1" max="1" width="67.140625" style="2" customWidth="1"/>
    <col min="2" max="2" width="24.7109375" style="2" customWidth="1"/>
    <col min="3" max="7" width="15.28125" style="2" bestFit="1" customWidth="1"/>
    <col min="8" max="8" width="13.00390625" style="22" customWidth="1"/>
    <col min="9" max="9" width="0" style="2" hidden="1" customWidth="1"/>
    <col min="10" max="10" width="11.57421875" style="2" hidden="1" customWidth="1"/>
    <col min="11" max="23" width="15.28125" style="2" hidden="1" customWidth="1"/>
    <col min="24" max="24" width="0" style="2" hidden="1" customWidth="1"/>
    <col min="25" max="35" width="19.140625" style="2" hidden="1" customWidth="1"/>
    <col min="36" max="36" width="19.140625" style="2" customWidth="1"/>
    <col min="37" max="16384" width="9.140625" style="2" customWidth="1"/>
  </cols>
  <sheetData>
    <row r="1" spans="1:6" ht="27" customHeight="1">
      <c r="A1" s="338" t="s">
        <v>443</v>
      </c>
      <c r="B1" s="57"/>
      <c r="C1" s="57"/>
      <c r="D1" s="57"/>
      <c r="E1" s="57"/>
      <c r="F1" s="19"/>
    </row>
    <row r="3" spans="1:23" ht="57.75" customHeight="1">
      <c r="A3" s="346" t="s">
        <v>315</v>
      </c>
      <c r="B3" s="346"/>
      <c r="C3" s="346"/>
      <c r="D3" s="346"/>
      <c r="E3" s="346"/>
      <c r="F3" s="346"/>
      <c r="G3" s="346"/>
      <c r="H3" s="38"/>
      <c r="I3" s="1"/>
      <c r="J3" s="1"/>
      <c r="K3" s="1"/>
      <c r="L3" s="1"/>
      <c r="M3" s="1"/>
      <c r="N3" s="1"/>
      <c r="O3" s="1"/>
      <c r="P3" s="1"/>
      <c r="Q3" s="1"/>
      <c r="R3" s="1"/>
      <c r="S3" s="1"/>
      <c r="T3" s="1"/>
      <c r="U3" s="1"/>
      <c r="V3" s="1"/>
      <c r="W3" s="1"/>
    </row>
    <row r="4" spans="1:23" ht="21" customHeight="1">
      <c r="A4" s="396" t="s">
        <v>16</v>
      </c>
      <c r="B4" s="370" t="s">
        <v>17</v>
      </c>
      <c r="C4" s="378" t="s">
        <v>395</v>
      </c>
      <c r="D4" s="378"/>
      <c r="E4" s="378"/>
      <c r="F4" s="191" t="s">
        <v>22</v>
      </c>
      <c r="G4" s="191" t="s">
        <v>20</v>
      </c>
      <c r="H4" s="16"/>
      <c r="I4" s="410" t="s">
        <v>18</v>
      </c>
      <c r="J4" s="410" t="s">
        <v>19</v>
      </c>
      <c r="K4" s="3" t="s">
        <v>20</v>
      </c>
      <c r="L4" s="4" t="s">
        <v>21</v>
      </c>
      <c r="M4" s="3" t="s">
        <v>22</v>
      </c>
      <c r="N4" s="3" t="s">
        <v>20</v>
      </c>
      <c r="O4" s="4" t="s">
        <v>21</v>
      </c>
      <c r="P4" s="3" t="s">
        <v>22</v>
      </c>
      <c r="Q4" s="3" t="s">
        <v>20</v>
      </c>
      <c r="R4" s="4" t="s">
        <v>21</v>
      </c>
      <c r="S4" s="3" t="s">
        <v>22</v>
      </c>
      <c r="T4" s="3" t="s">
        <v>20</v>
      </c>
      <c r="U4" s="4" t="s">
        <v>21</v>
      </c>
      <c r="V4" s="3" t="s">
        <v>22</v>
      </c>
      <c r="W4" s="3" t="s">
        <v>22</v>
      </c>
    </row>
    <row r="5" spans="1:23" ht="21" customHeight="1" thickBot="1">
      <c r="A5" s="397"/>
      <c r="B5" s="370"/>
      <c r="C5" s="211" t="s">
        <v>20</v>
      </c>
      <c r="D5" s="210" t="s">
        <v>21</v>
      </c>
      <c r="E5" s="211" t="s">
        <v>22</v>
      </c>
      <c r="F5" s="217" t="s">
        <v>338</v>
      </c>
      <c r="G5" s="217" t="s">
        <v>396</v>
      </c>
      <c r="H5" s="6"/>
      <c r="I5" s="411"/>
      <c r="J5" s="411"/>
      <c r="K5" s="5">
        <v>2008</v>
      </c>
      <c r="L5" s="5">
        <v>2008</v>
      </c>
      <c r="M5" s="5">
        <v>2008</v>
      </c>
      <c r="N5" s="5">
        <v>2009</v>
      </c>
      <c r="O5" s="5">
        <v>2009</v>
      </c>
      <c r="P5" s="5">
        <v>2009</v>
      </c>
      <c r="Q5" s="5">
        <v>2010</v>
      </c>
      <c r="R5" s="5">
        <v>2010</v>
      </c>
      <c r="S5" s="5">
        <v>2010</v>
      </c>
      <c r="T5" s="5">
        <v>2011</v>
      </c>
      <c r="U5" s="5">
        <v>2011</v>
      </c>
      <c r="V5" s="5">
        <v>2011</v>
      </c>
      <c r="W5" s="5" t="s">
        <v>23</v>
      </c>
    </row>
    <row r="6" spans="1:10" ht="81.75" customHeight="1">
      <c r="A6" s="341" t="s">
        <v>445</v>
      </c>
      <c r="B6" s="224" t="s">
        <v>446</v>
      </c>
      <c r="C6" s="211"/>
      <c r="D6" s="211"/>
      <c r="E6" s="211"/>
      <c r="F6" s="211"/>
      <c r="G6" s="211"/>
      <c r="H6" s="6"/>
      <c r="J6" s="6" t="s">
        <v>26</v>
      </c>
    </row>
    <row r="7" spans="1:10" ht="54" customHeight="1">
      <c r="A7" s="213" t="s">
        <v>447</v>
      </c>
      <c r="B7" s="224"/>
      <c r="C7" s="211">
        <v>326086956.521739</v>
      </c>
      <c r="D7" s="211">
        <v>0</v>
      </c>
      <c r="E7" s="211">
        <v>326086956.521739</v>
      </c>
      <c r="F7" s="211">
        <v>173913043.47826093</v>
      </c>
      <c r="G7" s="211">
        <v>499999999.99999994</v>
      </c>
      <c r="H7" s="6"/>
      <c r="J7" s="6" t="s">
        <v>26</v>
      </c>
    </row>
    <row r="8" spans="1:35" s="246" customFormat="1" ht="48" customHeight="1">
      <c r="A8" s="213" t="s">
        <v>448</v>
      </c>
      <c r="B8" s="224"/>
      <c r="C8" s="211">
        <v>65500000</v>
      </c>
      <c r="D8" s="211">
        <v>65500000</v>
      </c>
      <c r="E8" s="211">
        <v>0</v>
      </c>
      <c r="F8" s="211">
        <v>0</v>
      </c>
      <c r="G8" s="211">
        <v>65500000</v>
      </c>
      <c r="H8" s="6"/>
      <c r="I8" s="2"/>
      <c r="J8" s="6" t="s">
        <v>26</v>
      </c>
      <c r="K8" s="2"/>
      <c r="L8" s="2"/>
      <c r="M8" s="2"/>
      <c r="N8" s="2"/>
      <c r="O8" s="2"/>
      <c r="P8" s="2"/>
      <c r="Q8" s="2"/>
      <c r="R8" s="2"/>
      <c r="S8" s="2"/>
      <c r="T8" s="2"/>
      <c r="U8" s="2"/>
      <c r="V8" s="2"/>
      <c r="W8" s="2"/>
      <c r="X8" s="2"/>
      <c r="Y8" s="2"/>
      <c r="Z8" s="2"/>
      <c r="AA8" s="2"/>
      <c r="AB8" s="2"/>
      <c r="AC8" s="2"/>
      <c r="AD8" s="2"/>
      <c r="AE8" s="2"/>
      <c r="AF8" s="2"/>
      <c r="AG8" s="2"/>
      <c r="AH8" s="2"/>
      <c r="AI8" s="2"/>
    </row>
    <row r="9" spans="1:35" s="246" customFormat="1" ht="42" customHeight="1">
      <c r="A9" s="213" t="s">
        <v>449</v>
      </c>
      <c r="B9" s="214"/>
      <c r="C9" s="214"/>
      <c r="D9" s="214"/>
      <c r="E9" s="214"/>
      <c r="F9" s="214"/>
      <c r="G9" s="214"/>
      <c r="H9" s="22"/>
      <c r="I9" s="2"/>
      <c r="J9" s="6" t="s">
        <v>26</v>
      </c>
      <c r="K9" s="2"/>
      <c r="L9" s="2"/>
      <c r="M9" s="2"/>
      <c r="N9" s="2"/>
      <c r="O9" s="2"/>
      <c r="P9" s="2"/>
      <c r="Q9" s="2"/>
      <c r="R9" s="2"/>
      <c r="S9" s="2"/>
      <c r="T9" s="2"/>
      <c r="U9" s="2"/>
      <c r="V9" s="2"/>
      <c r="W9" s="2"/>
      <c r="X9" s="2"/>
      <c r="Y9" s="2"/>
      <c r="Z9" s="2"/>
      <c r="AA9" s="2"/>
      <c r="AB9" s="2"/>
      <c r="AC9" s="2"/>
      <c r="AD9" s="2"/>
      <c r="AE9" s="2"/>
      <c r="AF9" s="2"/>
      <c r="AG9" s="2"/>
      <c r="AH9" s="2"/>
      <c r="AI9" s="2"/>
    </row>
    <row r="10" spans="1:35" s="246" customFormat="1" ht="21.75" customHeight="1">
      <c r="A10" s="302" t="s">
        <v>20</v>
      </c>
      <c r="B10" s="296"/>
      <c r="C10" s="340">
        <f>+K10+N10+Q10+T10</f>
        <v>391586956.521739</v>
      </c>
      <c r="D10" s="340">
        <f>+L10+O10+R10+U10</f>
        <v>65500000</v>
      </c>
      <c r="E10" s="340">
        <f>+M10+P10+S10+V10</f>
        <v>326086956.521739</v>
      </c>
      <c r="F10" s="340">
        <f>+W10</f>
        <v>173913043.47826093</v>
      </c>
      <c r="G10" s="339">
        <f>+F10+C10</f>
        <v>565500000</v>
      </c>
      <c r="H10" s="25"/>
      <c r="I10" s="11"/>
      <c r="J10" s="11" t="s">
        <v>20</v>
      </c>
      <c r="K10" s="11">
        <v>14194048.901207253</v>
      </c>
      <c r="L10" s="11">
        <v>14194048.901207253</v>
      </c>
      <c r="M10" s="11">
        <v>0</v>
      </c>
      <c r="N10" s="11">
        <v>83490040.79952869</v>
      </c>
      <c r="O10" s="11">
        <v>15555258.19083303</v>
      </c>
      <c r="P10" s="11">
        <v>67934782.60869566</v>
      </c>
      <c r="Q10" s="11">
        <v>108789305.8558908</v>
      </c>
      <c r="R10" s="11">
        <v>17050175.421108175</v>
      </c>
      <c r="S10" s="11">
        <v>91739130.43478262</v>
      </c>
      <c r="T10" s="11">
        <v>185113560.96511224</v>
      </c>
      <c r="U10" s="11">
        <v>18700517.486851543</v>
      </c>
      <c r="V10" s="11">
        <v>166413043.4782607</v>
      </c>
      <c r="W10" s="11">
        <v>173913043.47826093</v>
      </c>
      <c r="X10" s="2"/>
      <c r="Y10" s="42">
        <f>+K10+N10+Q10+T10</f>
        <v>391586956.521739</v>
      </c>
      <c r="Z10" s="42">
        <f>+L10+O10+R10+U10</f>
        <v>65500000</v>
      </c>
      <c r="AA10" s="42">
        <f>+M10+P10+S10+V10</f>
        <v>326086956.521739</v>
      </c>
      <c r="AB10" s="42">
        <f>+M10</f>
        <v>0</v>
      </c>
      <c r="AC10" s="42">
        <f>+P10</f>
        <v>67934782.60869566</v>
      </c>
      <c r="AD10" s="42">
        <f>+S10</f>
        <v>91739130.43478262</v>
      </c>
      <c r="AE10" s="42">
        <f>+V10</f>
        <v>166413043.4782607</v>
      </c>
      <c r="AF10" s="42">
        <f>+W10</f>
        <v>173913043.47826093</v>
      </c>
      <c r="AG10" s="2"/>
      <c r="AH10" s="2"/>
      <c r="AI10" s="2"/>
    </row>
    <row r="11" spans="1:35" s="246" customFormat="1" ht="27" customHeight="1">
      <c r="A11" s="183"/>
      <c r="B11" s="183"/>
      <c r="C11" s="183"/>
      <c r="D11" s="183"/>
      <c r="E11" s="183"/>
      <c r="F11" s="183"/>
      <c r="G11" s="183"/>
      <c r="H11" s="2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row>
    <row r="12" spans="1:35" s="246" customFormat="1" ht="27" customHeight="1">
      <c r="A12" s="183"/>
      <c r="B12" s="183"/>
      <c r="C12" s="183"/>
      <c r="D12" s="183"/>
      <c r="E12" s="183"/>
      <c r="F12" s="183"/>
      <c r="G12" s="183"/>
      <c r="H12" s="2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row>
    <row r="13" spans="1:35" s="246" customFormat="1" ht="45.75" customHeight="1">
      <c r="A13" s="346" t="s">
        <v>450</v>
      </c>
      <c r="B13" s="346"/>
      <c r="C13" s="346"/>
      <c r="D13" s="346"/>
      <c r="E13" s="346"/>
      <c r="F13" s="346"/>
      <c r="G13" s="346"/>
      <c r="H13" s="38"/>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row>
    <row r="14" spans="1:35" s="246" customFormat="1" ht="21" customHeight="1">
      <c r="A14" s="396" t="s">
        <v>16</v>
      </c>
      <c r="B14" s="370" t="s">
        <v>17</v>
      </c>
      <c r="C14" s="378" t="s">
        <v>395</v>
      </c>
      <c r="D14" s="378"/>
      <c r="E14" s="378"/>
      <c r="F14" s="191" t="s">
        <v>22</v>
      </c>
      <c r="G14" s="191" t="s">
        <v>20</v>
      </c>
      <c r="H14" s="16"/>
      <c r="I14" s="410" t="s">
        <v>18</v>
      </c>
      <c r="J14" s="410" t="s">
        <v>19</v>
      </c>
      <c r="K14" s="3" t="s">
        <v>20</v>
      </c>
      <c r="L14" s="4" t="s">
        <v>21</v>
      </c>
      <c r="M14" s="3" t="s">
        <v>22</v>
      </c>
      <c r="N14" s="3" t="s">
        <v>20</v>
      </c>
      <c r="O14" s="4" t="s">
        <v>21</v>
      </c>
      <c r="P14" s="3" t="s">
        <v>22</v>
      </c>
      <c r="Q14" s="3" t="s">
        <v>20</v>
      </c>
      <c r="R14" s="4" t="s">
        <v>21</v>
      </c>
      <c r="S14" s="3" t="s">
        <v>22</v>
      </c>
      <c r="T14" s="3" t="s">
        <v>20</v>
      </c>
      <c r="U14" s="4" t="s">
        <v>21</v>
      </c>
      <c r="V14" s="3" t="s">
        <v>22</v>
      </c>
      <c r="W14" s="3" t="s">
        <v>22</v>
      </c>
      <c r="X14" s="2"/>
      <c r="Y14" s="2"/>
      <c r="Z14" s="2"/>
      <c r="AA14" s="2"/>
      <c r="AB14" s="2"/>
      <c r="AC14" s="2"/>
      <c r="AD14" s="2"/>
      <c r="AE14" s="2"/>
      <c r="AF14" s="2"/>
      <c r="AG14" s="2"/>
      <c r="AH14" s="2"/>
      <c r="AI14" s="2"/>
    </row>
    <row r="15" spans="1:35" s="246" customFormat="1" ht="21" customHeight="1" thickBot="1">
      <c r="A15" s="397"/>
      <c r="B15" s="370"/>
      <c r="C15" s="211" t="s">
        <v>20</v>
      </c>
      <c r="D15" s="210" t="s">
        <v>21</v>
      </c>
      <c r="E15" s="211" t="s">
        <v>22</v>
      </c>
      <c r="F15" s="217" t="s">
        <v>338</v>
      </c>
      <c r="G15" s="217" t="s">
        <v>396</v>
      </c>
      <c r="H15" s="6"/>
      <c r="I15" s="411"/>
      <c r="J15" s="411"/>
      <c r="K15" s="5">
        <v>2008</v>
      </c>
      <c r="L15" s="5">
        <v>2008</v>
      </c>
      <c r="M15" s="5">
        <v>2008</v>
      </c>
      <c r="N15" s="5">
        <v>2009</v>
      </c>
      <c r="O15" s="5">
        <v>2009</v>
      </c>
      <c r="P15" s="5">
        <v>2009</v>
      </c>
      <c r="Q15" s="5">
        <v>2010</v>
      </c>
      <c r="R15" s="5">
        <v>2010</v>
      </c>
      <c r="S15" s="5">
        <v>2010</v>
      </c>
      <c r="T15" s="5">
        <v>2011</v>
      </c>
      <c r="U15" s="5">
        <v>2011</v>
      </c>
      <c r="V15" s="5">
        <v>2011</v>
      </c>
      <c r="W15" s="5" t="s">
        <v>23</v>
      </c>
      <c r="X15" s="2"/>
      <c r="Y15" s="2"/>
      <c r="Z15" s="2"/>
      <c r="AA15" s="2"/>
      <c r="AB15" s="2"/>
      <c r="AC15" s="2"/>
      <c r="AD15" s="2"/>
      <c r="AE15" s="2"/>
      <c r="AF15" s="2"/>
      <c r="AG15" s="2"/>
      <c r="AH15" s="2"/>
      <c r="AI15" s="2"/>
    </row>
    <row r="16" spans="1:35" s="246" customFormat="1" ht="42" customHeight="1">
      <c r="A16" s="310" t="s">
        <v>399</v>
      </c>
      <c r="B16" s="224" t="s">
        <v>400</v>
      </c>
      <c r="C16" s="211"/>
      <c r="D16" s="211"/>
      <c r="E16" s="211"/>
      <c r="F16" s="211"/>
      <c r="G16" s="211"/>
      <c r="H16" s="6"/>
      <c r="I16" s="2"/>
      <c r="J16" s="6" t="s">
        <v>26</v>
      </c>
      <c r="K16" s="2"/>
      <c r="L16" s="2"/>
      <c r="M16" s="2"/>
      <c r="N16" s="2"/>
      <c r="O16" s="2"/>
      <c r="P16" s="2"/>
      <c r="Q16" s="2"/>
      <c r="R16" s="2"/>
      <c r="S16" s="2"/>
      <c r="T16" s="2"/>
      <c r="U16" s="2"/>
      <c r="V16" s="2"/>
      <c r="W16" s="2"/>
      <c r="X16" s="2"/>
      <c r="Y16" s="2"/>
      <c r="Z16" s="2"/>
      <c r="AA16" s="2"/>
      <c r="AB16" s="2"/>
      <c r="AC16" s="2"/>
      <c r="AD16" s="2"/>
      <c r="AE16" s="2"/>
      <c r="AF16" s="2"/>
      <c r="AG16" s="2"/>
      <c r="AH16" s="2"/>
      <c r="AI16" s="2"/>
    </row>
    <row r="17" spans="1:35" s="246" customFormat="1" ht="24.75" customHeight="1">
      <c r="A17" s="185" t="s">
        <v>20</v>
      </c>
      <c r="B17" s="186"/>
      <c r="C17" s="379" t="s">
        <v>266</v>
      </c>
      <c r="D17" s="379"/>
      <c r="E17" s="379"/>
      <c r="F17" s="106"/>
      <c r="G17" s="106"/>
      <c r="H17" s="16"/>
      <c r="I17" s="27"/>
      <c r="J17" s="27" t="s">
        <v>20</v>
      </c>
      <c r="K17" s="27" t="s">
        <v>266</v>
      </c>
      <c r="L17" s="27"/>
      <c r="M17" s="27"/>
      <c r="N17" s="27"/>
      <c r="O17" s="27"/>
      <c r="P17" s="27"/>
      <c r="Q17" s="27"/>
      <c r="R17" s="27"/>
      <c r="S17" s="27"/>
      <c r="T17" s="27"/>
      <c r="U17" s="27"/>
      <c r="V17" s="27"/>
      <c r="W17" s="27"/>
      <c r="X17" s="2"/>
      <c r="Y17" s="2"/>
      <c r="Z17" s="2"/>
      <c r="AA17" s="2"/>
      <c r="AB17" s="2"/>
      <c r="AC17" s="2"/>
      <c r="AD17" s="2"/>
      <c r="AE17" s="2"/>
      <c r="AF17" s="2"/>
      <c r="AG17" s="2"/>
      <c r="AH17" s="2"/>
      <c r="AI17" s="2"/>
    </row>
    <row r="18" spans="1:35" s="246" customFormat="1" ht="27" customHeight="1">
      <c r="A18" s="183"/>
      <c r="B18" s="183"/>
      <c r="C18" s="183"/>
      <c r="D18" s="183"/>
      <c r="E18" s="183"/>
      <c r="F18" s="183"/>
      <c r="G18" s="183"/>
      <c r="H18" s="2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row>
    <row r="19" spans="1:35" s="246" customFormat="1" ht="45.75" customHeight="1">
      <c r="A19" s="346" t="s">
        <v>401</v>
      </c>
      <c r="B19" s="346"/>
      <c r="C19" s="346"/>
      <c r="D19" s="346"/>
      <c r="E19" s="346"/>
      <c r="F19" s="346"/>
      <c r="G19" s="346"/>
      <c r="H19" s="38"/>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row>
    <row r="20" spans="1:35" s="246" customFormat="1" ht="27" customHeight="1">
      <c r="A20" s="396" t="s">
        <v>16</v>
      </c>
      <c r="B20" s="370" t="s">
        <v>17</v>
      </c>
      <c r="C20" s="378" t="s">
        <v>395</v>
      </c>
      <c r="D20" s="378"/>
      <c r="E20" s="378"/>
      <c r="F20" s="191" t="s">
        <v>22</v>
      </c>
      <c r="G20" s="191" t="s">
        <v>20</v>
      </c>
      <c r="H20" s="16"/>
      <c r="I20" s="410" t="s">
        <v>18</v>
      </c>
      <c r="J20" s="410" t="s">
        <v>19</v>
      </c>
      <c r="K20" s="3" t="s">
        <v>20</v>
      </c>
      <c r="L20" s="4" t="s">
        <v>21</v>
      </c>
      <c r="M20" s="3" t="s">
        <v>22</v>
      </c>
      <c r="N20" s="3" t="s">
        <v>20</v>
      </c>
      <c r="O20" s="4" t="s">
        <v>21</v>
      </c>
      <c r="P20" s="3" t="s">
        <v>22</v>
      </c>
      <c r="Q20" s="3" t="s">
        <v>20</v>
      </c>
      <c r="R20" s="4" t="s">
        <v>21</v>
      </c>
      <c r="S20" s="3" t="s">
        <v>22</v>
      </c>
      <c r="T20" s="3" t="s">
        <v>20</v>
      </c>
      <c r="U20" s="4" t="s">
        <v>21</v>
      </c>
      <c r="V20" s="3" t="s">
        <v>22</v>
      </c>
      <c r="W20" s="3" t="s">
        <v>22</v>
      </c>
      <c r="X20" s="2"/>
      <c r="Y20" s="2"/>
      <c r="Z20" s="2"/>
      <c r="AA20" s="2"/>
      <c r="AB20" s="2"/>
      <c r="AC20" s="2"/>
      <c r="AD20" s="2"/>
      <c r="AE20" s="2"/>
      <c r="AF20" s="2"/>
      <c r="AG20" s="2"/>
      <c r="AH20" s="2"/>
      <c r="AI20" s="2"/>
    </row>
    <row r="21" spans="1:35" s="246" customFormat="1" ht="27" customHeight="1" thickBot="1">
      <c r="A21" s="397"/>
      <c r="B21" s="370"/>
      <c r="C21" s="211" t="s">
        <v>20</v>
      </c>
      <c r="D21" s="210" t="s">
        <v>21</v>
      </c>
      <c r="E21" s="211" t="s">
        <v>22</v>
      </c>
      <c r="F21" s="217" t="s">
        <v>338</v>
      </c>
      <c r="G21" s="217" t="s">
        <v>396</v>
      </c>
      <c r="H21" s="6"/>
      <c r="I21" s="411"/>
      <c r="J21" s="411"/>
      <c r="K21" s="5">
        <v>2008</v>
      </c>
      <c r="L21" s="5">
        <v>2008</v>
      </c>
      <c r="M21" s="5">
        <v>2008</v>
      </c>
      <c r="N21" s="5">
        <v>2009</v>
      </c>
      <c r="O21" s="5">
        <v>2009</v>
      </c>
      <c r="P21" s="5">
        <v>2009</v>
      </c>
      <c r="Q21" s="5">
        <v>2010</v>
      </c>
      <c r="R21" s="5">
        <v>2010</v>
      </c>
      <c r="S21" s="5">
        <v>2010</v>
      </c>
      <c r="T21" s="5">
        <v>2011</v>
      </c>
      <c r="U21" s="5">
        <v>2011</v>
      </c>
      <c r="V21" s="5">
        <v>2011</v>
      </c>
      <c r="W21" s="5" t="s">
        <v>23</v>
      </c>
      <c r="X21" s="2"/>
      <c r="Y21" s="2"/>
      <c r="Z21" s="2"/>
      <c r="AA21" s="2"/>
      <c r="AB21" s="2"/>
      <c r="AC21" s="2"/>
      <c r="AD21" s="2"/>
      <c r="AE21" s="2"/>
      <c r="AF21" s="2"/>
      <c r="AG21" s="2"/>
      <c r="AH21" s="2"/>
      <c r="AI21" s="2"/>
    </row>
    <row r="22" spans="1:35" s="246" customFormat="1" ht="78" customHeight="1">
      <c r="A22" s="341" t="s">
        <v>1</v>
      </c>
      <c r="B22" s="342" t="s">
        <v>403</v>
      </c>
      <c r="C22" s="211">
        <v>806223913.0434783</v>
      </c>
      <c r="D22" s="211">
        <v>640800000</v>
      </c>
      <c r="E22" s="211">
        <v>165423913.0434783</v>
      </c>
      <c r="F22" s="211">
        <v>88226086.9565217</v>
      </c>
      <c r="G22" s="211">
        <v>894450000</v>
      </c>
      <c r="H22" s="6"/>
      <c r="I22" s="8" t="s">
        <v>404</v>
      </c>
      <c r="J22" s="6" t="s">
        <v>26</v>
      </c>
      <c r="K22" s="1">
        <v>623.3481575483838</v>
      </c>
      <c r="L22" s="1">
        <v>520.0872879831664</v>
      </c>
      <c r="M22" s="1">
        <v>103.2608695652174</v>
      </c>
      <c r="N22" s="1">
        <v>699.0397458572739</v>
      </c>
      <c r="O22" s="1">
        <v>569.9636589007522</v>
      </c>
      <c r="P22" s="1">
        <v>129.07608695652178</v>
      </c>
      <c r="Q22" s="1">
        <v>779.6305564189653</v>
      </c>
      <c r="R22" s="1">
        <v>624.7392520711392</v>
      </c>
      <c r="S22" s="1">
        <v>154.8913043478261</v>
      </c>
      <c r="T22" s="1">
        <v>917.5467575666813</v>
      </c>
      <c r="U22" s="1">
        <v>685.2098010449421</v>
      </c>
      <c r="V22" s="1">
        <v>232.33695652173918</v>
      </c>
      <c r="W22" s="1">
        <v>330.4347826086955</v>
      </c>
      <c r="X22" s="2"/>
      <c r="Y22" s="2"/>
      <c r="Z22" s="2"/>
      <c r="AA22" s="2"/>
      <c r="AB22" s="2"/>
      <c r="AC22" s="2"/>
      <c r="AD22" s="2"/>
      <c r="AE22" s="2"/>
      <c r="AF22" s="2"/>
      <c r="AG22" s="2"/>
      <c r="AH22" s="2"/>
      <c r="AI22" s="2"/>
    </row>
    <row r="23" spans="1:35" s="246" customFormat="1" ht="57.75" customHeight="1">
      <c r="A23" s="213" t="s">
        <v>405</v>
      </c>
      <c r="B23" s="214"/>
      <c r="C23" s="214"/>
      <c r="D23" s="214"/>
      <c r="E23" s="214"/>
      <c r="F23" s="214"/>
      <c r="G23" s="214"/>
      <c r="H23" s="22"/>
      <c r="I23" s="2"/>
      <c r="J23" s="6" t="s">
        <v>26</v>
      </c>
      <c r="K23" s="2"/>
      <c r="L23" s="2"/>
      <c r="M23" s="2"/>
      <c r="N23" s="2"/>
      <c r="O23" s="2"/>
      <c r="P23" s="2"/>
      <c r="Q23" s="2"/>
      <c r="R23" s="2"/>
      <c r="S23" s="2"/>
      <c r="T23" s="2"/>
      <c r="U23" s="2"/>
      <c r="V23" s="2"/>
      <c r="W23" s="2"/>
      <c r="X23" s="2"/>
      <c r="Y23" s="2"/>
      <c r="Z23" s="2"/>
      <c r="AA23" s="2"/>
      <c r="AB23" s="2"/>
      <c r="AC23" s="2"/>
      <c r="AD23" s="2"/>
      <c r="AE23" s="2"/>
      <c r="AF23" s="2"/>
      <c r="AG23" s="2"/>
      <c r="AH23" s="2"/>
      <c r="AI23" s="2"/>
    </row>
    <row r="24" spans="1:35" s="246" customFormat="1" ht="21" customHeight="1">
      <c r="A24" s="277" t="s">
        <v>20</v>
      </c>
      <c r="B24" s="296"/>
      <c r="C24" s="340">
        <f>+K24+N24+Q24+T24</f>
        <v>806223913.0434783</v>
      </c>
      <c r="D24" s="340">
        <f>+L24+O24+R24+U24</f>
        <v>640800000</v>
      </c>
      <c r="E24" s="340">
        <f>+M24+P24+S24+V24</f>
        <v>165423913.0434783</v>
      </c>
      <c r="F24" s="340">
        <f>+W24</f>
        <v>88226086.9565217</v>
      </c>
      <c r="G24" s="339">
        <f>+F24+C24</f>
        <v>894450000</v>
      </c>
      <c r="H24" s="25"/>
      <c r="I24" s="11"/>
      <c r="J24" s="11" t="s">
        <v>20</v>
      </c>
      <c r="K24" s="11">
        <v>166433958.06541848</v>
      </c>
      <c r="L24" s="11">
        <v>138863305.89150545</v>
      </c>
      <c r="M24" s="11">
        <v>27570652.173913047</v>
      </c>
      <c r="N24" s="11">
        <v>186643612.14389214</v>
      </c>
      <c r="O24" s="11">
        <v>152180296.92650083</v>
      </c>
      <c r="P24" s="11">
        <v>34463315.21739131</v>
      </c>
      <c r="Q24" s="11">
        <v>208161358.56386372</v>
      </c>
      <c r="R24" s="11">
        <v>166805380.30299416</v>
      </c>
      <c r="S24" s="11">
        <v>41355978.26086957</v>
      </c>
      <c r="T24" s="11">
        <v>244984984.2703039</v>
      </c>
      <c r="U24" s="11">
        <v>182951016.87899953</v>
      </c>
      <c r="V24" s="11">
        <v>62033967.39130436</v>
      </c>
      <c r="W24" s="11">
        <v>88226086.9565217</v>
      </c>
      <c r="X24" s="2"/>
      <c r="Y24" s="2"/>
      <c r="Z24" s="2"/>
      <c r="AA24" s="2"/>
      <c r="AB24" s="2"/>
      <c r="AC24" s="2"/>
      <c r="AD24" s="2"/>
      <c r="AE24" s="2"/>
      <c r="AF24" s="2"/>
      <c r="AG24" s="2"/>
      <c r="AH24" s="2"/>
      <c r="AI24" s="2"/>
    </row>
    <row r="25" spans="1:35" s="246" customFormat="1" ht="27" customHeight="1">
      <c r="A25" s="183"/>
      <c r="B25" s="183"/>
      <c r="C25" s="183"/>
      <c r="D25" s="183"/>
      <c r="E25" s="183"/>
      <c r="F25" s="183"/>
      <c r="G25" s="183"/>
      <c r="H25" s="2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row>
    <row r="26" spans="1:35" s="246" customFormat="1" ht="45.75" customHeight="1">
      <c r="A26" s="346" t="s">
        <v>406</v>
      </c>
      <c r="B26" s="346"/>
      <c r="C26" s="346"/>
      <c r="D26" s="346"/>
      <c r="E26" s="346"/>
      <c r="F26" s="346"/>
      <c r="G26" s="346"/>
      <c r="H26" s="38"/>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row>
    <row r="27" spans="1:35" s="246" customFormat="1" ht="27" customHeight="1">
      <c r="A27" s="396" t="s">
        <v>16</v>
      </c>
      <c r="B27" s="370" t="s">
        <v>17</v>
      </c>
      <c r="C27" s="378" t="s">
        <v>395</v>
      </c>
      <c r="D27" s="378"/>
      <c r="E27" s="378"/>
      <c r="F27" s="191" t="s">
        <v>22</v>
      </c>
      <c r="G27" s="191" t="s">
        <v>20</v>
      </c>
      <c r="H27" s="16"/>
      <c r="I27" s="410" t="s">
        <v>18</v>
      </c>
      <c r="J27" s="410" t="s">
        <v>19</v>
      </c>
      <c r="K27" s="3" t="s">
        <v>20</v>
      </c>
      <c r="L27" s="4" t="s">
        <v>21</v>
      </c>
      <c r="M27" s="3" t="s">
        <v>22</v>
      </c>
      <c r="N27" s="3" t="s">
        <v>20</v>
      </c>
      <c r="O27" s="4" t="s">
        <v>21</v>
      </c>
      <c r="P27" s="3" t="s">
        <v>22</v>
      </c>
      <c r="Q27" s="3" t="s">
        <v>20</v>
      </c>
      <c r="R27" s="4" t="s">
        <v>21</v>
      </c>
      <c r="S27" s="3" t="s">
        <v>22</v>
      </c>
      <c r="T27" s="3" t="s">
        <v>20</v>
      </c>
      <c r="U27" s="4" t="s">
        <v>21</v>
      </c>
      <c r="V27" s="3" t="s">
        <v>22</v>
      </c>
      <c r="W27" s="3" t="s">
        <v>22</v>
      </c>
      <c r="X27" s="2"/>
      <c r="Y27" s="2"/>
      <c r="Z27" s="2"/>
      <c r="AA27" s="2"/>
      <c r="AB27" s="2"/>
      <c r="AC27" s="2"/>
      <c r="AD27" s="2"/>
      <c r="AE27" s="2"/>
      <c r="AF27" s="2"/>
      <c r="AG27" s="2"/>
      <c r="AH27" s="2"/>
      <c r="AI27" s="2"/>
    </row>
    <row r="28" spans="1:35" s="246" customFormat="1" ht="27" customHeight="1" thickBot="1">
      <c r="A28" s="397"/>
      <c r="B28" s="370"/>
      <c r="C28" s="211" t="s">
        <v>20</v>
      </c>
      <c r="D28" s="210" t="s">
        <v>21</v>
      </c>
      <c r="E28" s="211" t="s">
        <v>22</v>
      </c>
      <c r="F28" s="217" t="s">
        <v>338</v>
      </c>
      <c r="G28" s="217" t="s">
        <v>396</v>
      </c>
      <c r="H28" s="6"/>
      <c r="I28" s="411"/>
      <c r="J28" s="411"/>
      <c r="K28" s="5">
        <v>2008</v>
      </c>
      <c r="L28" s="5">
        <v>2008</v>
      </c>
      <c r="M28" s="5">
        <v>2008</v>
      </c>
      <c r="N28" s="5">
        <v>2009</v>
      </c>
      <c r="O28" s="5">
        <v>2009</v>
      </c>
      <c r="P28" s="5">
        <v>2009</v>
      </c>
      <c r="Q28" s="5">
        <v>2010</v>
      </c>
      <c r="R28" s="5">
        <v>2010</v>
      </c>
      <c r="S28" s="5">
        <v>2010</v>
      </c>
      <c r="T28" s="5">
        <v>2011</v>
      </c>
      <c r="U28" s="5">
        <v>2011</v>
      </c>
      <c r="V28" s="5">
        <v>2011</v>
      </c>
      <c r="W28" s="5" t="s">
        <v>23</v>
      </c>
      <c r="X28" s="2"/>
      <c r="Y28" s="2"/>
      <c r="Z28" s="2"/>
      <c r="AA28" s="2"/>
      <c r="AB28" s="2"/>
      <c r="AC28" s="2"/>
      <c r="AD28" s="2"/>
      <c r="AE28" s="2"/>
      <c r="AF28" s="2"/>
      <c r="AG28" s="2"/>
      <c r="AH28" s="2"/>
      <c r="AI28" s="2"/>
    </row>
    <row r="29" spans="1:35" s="246" customFormat="1" ht="71.25" customHeight="1">
      <c r="A29" s="310" t="s">
        <v>407</v>
      </c>
      <c r="B29" s="342" t="s">
        <v>408</v>
      </c>
      <c r="C29" s="211">
        <v>43500000.00000001</v>
      </c>
      <c r="D29" s="211">
        <v>40000000.00000001</v>
      </c>
      <c r="E29" s="211">
        <v>3500000</v>
      </c>
      <c r="F29" s="211">
        <v>0</v>
      </c>
      <c r="G29" s="211">
        <v>43500000.00000001</v>
      </c>
      <c r="H29" s="6"/>
      <c r="I29" s="2"/>
      <c r="J29" s="6" t="s">
        <v>26</v>
      </c>
      <c r="K29" s="2" t="s">
        <v>409</v>
      </c>
      <c r="L29" s="2"/>
      <c r="M29" s="2"/>
      <c r="N29" s="2" t="s">
        <v>410</v>
      </c>
      <c r="O29" s="2"/>
      <c r="P29" s="2"/>
      <c r="Q29" s="2" t="s">
        <v>411</v>
      </c>
      <c r="R29" s="2"/>
      <c r="S29" s="2"/>
      <c r="T29" s="2" t="s">
        <v>411</v>
      </c>
      <c r="U29" s="2"/>
      <c r="V29" s="2"/>
      <c r="W29" s="2" t="s">
        <v>411</v>
      </c>
      <c r="X29" s="2"/>
      <c r="Y29" s="2"/>
      <c r="Z29" s="2"/>
      <c r="AA29" s="2"/>
      <c r="AB29" s="2"/>
      <c r="AC29" s="2"/>
      <c r="AD29" s="2"/>
      <c r="AE29" s="2"/>
      <c r="AF29" s="2"/>
      <c r="AG29" s="2"/>
      <c r="AH29" s="2"/>
      <c r="AI29" s="2"/>
    </row>
    <row r="30" spans="1:35" s="246" customFormat="1" ht="22.5" customHeight="1">
      <c r="A30" s="302" t="s">
        <v>20</v>
      </c>
      <c r="B30" s="332"/>
      <c r="C30" s="340">
        <f>+K30+N30+Q30+T30</f>
        <v>43500000.00000001</v>
      </c>
      <c r="D30" s="340">
        <f>+L30+O30+R30+U30</f>
        <v>40000000.00000001</v>
      </c>
      <c r="E30" s="340">
        <f>+M30+P30+S30+V30</f>
        <v>3500000.0000000005</v>
      </c>
      <c r="F30" s="340">
        <f>+W30</f>
        <v>0</v>
      </c>
      <c r="G30" s="339">
        <f>+F30+C30</f>
        <v>43500000.00000001</v>
      </c>
      <c r="H30" s="25"/>
      <c r="I30" s="31"/>
      <c r="J30" s="10" t="s">
        <v>20</v>
      </c>
      <c r="K30" s="11">
        <v>9426582.094694894</v>
      </c>
      <c r="L30" s="11">
        <v>8668121.46638611</v>
      </c>
      <c r="M30" s="11">
        <v>758460.6283087846</v>
      </c>
      <c r="N30" s="11">
        <v>10330591.317576136</v>
      </c>
      <c r="O30" s="11">
        <v>9499394.315012539</v>
      </c>
      <c r="P30" s="11">
        <v>831197.002563597</v>
      </c>
      <c r="Q30" s="11">
        <v>11323398.9437894</v>
      </c>
      <c r="R30" s="11">
        <v>10412320.867852323</v>
      </c>
      <c r="S30" s="11">
        <v>911078.0759370782</v>
      </c>
      <c r="T30" s="11">
        <v>12419427.643939577</v>
      </c>
      <c r="U30" s="11">
        <v>11420163.350749036</v>
      </c>
      <c r="V30" s="11">
        <v>999264.2931905406</v>
      </c>
      <c r="W30" s="11">
        <v>0</v>
      </c>
      <c r="X30" s="2"/>
      <c r="Y30" s="2"/>
      <c r="Z30" s="2"/>
      <c r="AA30" s="2"/>
      <c r="AB30" s="2"/>
      <c r="AC30" s="2"/>
      <c r="AD30" s="2"/>
      <c r="AE30" s="2"/>
      <c r="AF30" s="2"/>
      <c r="AG30" s="2"/>
      <c r="AH30" s="2"/>
      <c r="AI30" s="2"/>
    </row>
    <row r="31" spans="1:35" s="246" customFormat="1" ht="27" customHeight="1">
      <c r="A31" s="183"/>
      <c r="B31" s="183"/>
      <c r="C31" s="183"/>
      <c r="D31" s="183"/>
      <c r="E31" s="183"/>
      <c r="F31" s="183"/>
      <c r="G31" s="183"/>
      <c r="H31" s="2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row>
    <row r="32" spans="1:35" s="246" customFormat="1" ht="27" customHeight="1">
      <c r="A32" s="183"/>
      <c r="B32" s="183"/>
      <c r="C32" s="183"/>
      <c r="D32" s="183"/>
      <c r="E32" s="183"/>
      <c r="F32" s="183"/>
      <c r="G32" s="183"/>
      <c r="H32" s="2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row>
    <row r="33" spans="1:35" s="246" customFormat="1" ht="27" customHeight="1">
      <c r="A33" s="183"/>
      <c r="B33" s="183"/>
      <c r="C33" s="183"/>
      <c r="D33" s="183"/>
      <c r="E33" s="183"/>
      <c r="F33" s="183"/>
      <c r="G33" s="183"/>
      <c r="H33" s="2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row>
    <row r="34" spans="1:35" s="246" customFormat="1" ht="27" customHeight="1">
      <c r="A34" s="183"/>
      <c r="B34" s="183"/>
      <c r="C34" s="183"/>
      <c r="D34" s="183"/>
      <c r="E34" s="183"/>
      <c r="F34" s="183"/>
      <c r="G34" s="183"/>
      <c r="H34" s="2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row>
    <row r="35" spans="1:35" s="246" customFormat="1" ht="27" customHeight="1">
      <c r="A35" s="183"/>
      <c r="B35" s="183"/>
      <c r="C35" s="183"/>
      <c r="D35" s="183"/>
      <c r="E35" s="183"/>
      <c r="F35" s="183"/>
      <c r="G35" s="183"/>
      <c r="H35" s="2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row>
    <row r="36" spans="1:35" s="246" customFormat="1" ht="45.75" customHeight="1">
      <c r="A36" s="346" t="s">
        <v>90</v>
      </c>
      <c r="B36" s="346"/>
      <c r="C36" s="346"/>
      <c r="D36" s="346"/>
      <c r="E36" s="346"/>
      <c r="F36" s="346"/>
      <c r="G36" s="346"/>
      <c r="H36" s="38"/>
      <c r="I36" s="1"/>
      <c r="J36" s="1"/>
      <c r="K36" s="1"/>
      <c r="L36" s="1"/>
      <c r="M36" s="1"/>
      <c r="N36" s="1"/>
      <c r="O36" s="1"/>
      <c r="P36" s="1"/>
      <c r="Q36" s="1"/>
      <c r="R36" s="1"/>
      <c r="S36" s="1"/>
      <c r="T36" s="1"/>
      <c r="U36" s="1"/>
      <c r="V36" s="1"/>
      <c r="W36" s="1"/>
      <c r="X36" s="2"/>
      <c r="Y36" s="2"/>
      <c r="Z36" s="2"/>
      <c r="AA36" s="2"/>
      <c r="AB36" s="2"/>
      <c r="AC36" s="2"/>
      <c r="AD36" s="2"/>
      <c r="AE36" s="2"/>
      <c r="AF36" s="2"/>
      <c r="AG36" s="2"/>
      <c r="AH36" s="2"/>
      <c r="AI36" s="2"/>
    </row>
    <row r="37" spans="1:35" s="246" customFormat="1" ht="21" customHeight="1">
      <c r="A37" s="396" t="s">
        <v>16</v>
      </c>
      <c r="B37" s="370" t="s">
        <v>17</v>
      </c>
      <c r="C37" s="378" t="s">
        <v>395</v>
      </c>
      <c r="D37" s="378"/>
      <c r="E37" s="378"/>
      <c r="F37" s="191" t="s">
        <v>22</v>
      </c>
      <c r="G37" s="191" t="s">
        <v>20</v>
      </c>
      <c r="H37" s="16"/>
      <c r="I37" s="410" t="s">
        <v>18</v>
      </c>
      <c r="J37" s="410" t="s">
        <v>19</v>
      </c>
      <c r="K37" s="3" t="s">
        <v>20</v>
      </c>
      <c r="L37" s="4" t="s">
        <v>21</v>
      </c>
      <c r="M37" s="3" t="s">
        <v>22</v>
      </c>
      <c r="N37" s="3" t="s">
        <v>20</v>
      </c>
      <c r="O37" s="4" t="s">
        <v>21</v>
      </c>
      <c r="P37" s="3" t="s">
        <v>22</v>
      </c>
      <c r="Q37" s="3" t="s">
        <v>20</v>
      </c>
      <c r="R37" s="4" t="s">
        <v>21</v>
      </c>
      <c r="S37" s="3" t="s">
        <v>22</v>
      </c>
      <c r="T37" s="3" t="s">
        <v>20</v>
      </c>
      <c r="U37" s="4" t="s">
        <v>21</v>
      </c>
      <c r="V37" s="3" t="s">
        <v>22</v>
      </c>
      <c r="W37" s="3" t="s">
        <v>22</v>
      </c>
      <c r="X37" s="2"/>
      <c r="Y37" s="2"/>
      <c r="Z37" s="2"/>
      <c r="AA37" s="2"/>
      <c r="AB37" s="2"/>
      <c r="AC37" s="2"/>
      <c r="AD37" s="2"/>
      <c r="AE37" s="2"/>
      <c r="AF37" s="2"/>
      <c r="AG37" s="2"/>
      <c r="AH37" s="2"/>
      <c r="AI37" s="2"/>
    </row>
    <row r="38" spans="1:35" s="246" customFormat="1" ht="21" customHeight="1" thickBot="1">
      <c r="A38" s="397"/>
      <c r="B38" s="370"/>
      <c r="C38" s="211" t="s">
        <v>20</v>
      </c>
      <c r="D38" s="210" t="s">
        <v>21</v>
      </c>
      <c r="E38" s="211" t="s">
        <v>22</v>
      </c>
      <c r="F38" s="217" t="s">
        <v>338</v>
      </c>
      <c r="G38" s="217" t="s">
        <v>396</v>
      </c>
      <c r="H38" s="6"/>
      <c r="I38" s="411"/>
      <c r="J38" s="411"/>
      <c r="K38" s="5">
        <v>2008</v>
      </c>
      <c r="L38" s="5">
        <v>2008</v>
      </c>
      <c r="M38" s="5">
        <v>2008</v>
      </c>
      <c r="N38" s="5">
        <v>2009</v>
      </c>
      <c r="O38" s="5">
        <v>2009</v>
      </c>
      <c r="P38" s="5">
        <v>2009</v>
      </c>
      <c r="Q38" s="5">
        <v>2010</v>
      </c>
      <c r="R38" s="5">
        <v>2010</v>
      </c>
      <c r="S38" s="5">
        <v>2010</v>
      </c>
      <c r="T38" s="5">
        <v>2011</v>
      </c>
      <c r="U38" s="5">
        <v>2011</v>
      </c>
      <c r="V38" s="5">
        <v>2011</v>
      </c>
      <c r="W38" s="5" t="s">
        <v>23</v>
      </c>
      <c r="X38" s="2"/>
      <c r="Y38" s="2"/>
      <c r="Z38" s="2"/>
      <c r="AA38" s="2"/>
      <c r="AB38" s="2"/>
      <c r="AC38" s="2"/>
      <c r="AD38" s="2"/>
      <c r="AE38" s="2"/>
      <c r="AF38" s="2"/>
      <c r="AG38" s="2"/>
      <c r="AH38" s="2"/>
      <c r="AI38" s="2"/>
    </row>
    <row r="39" spans="1:35" s="246" customFormat="1" ht="62.25" customHeight="1">
      <c r="A39" s="110" t="s">
        <v>92</v>
      </c>
      <c r="B39" s="218" t="s">
        <v>278</v>
      </c>
      <c r="C39" s="211">
        <v>74197594.59551856</v>
      </c>
      <c r="D39" s="210">
        <v>62711297.69901011</v>
      </c>
      <c r="E39" s="211">
        <v>11486296.896508455</v>
      </c>
      <c r="F39" s="211">
        <v>6126605.404481444</v>
      </c>
      <c r="G39" s="211">
        <v>80324200</v>
      </c>
      <c r="H39" s="6"/>
      <c r="I39" s="20" t="s">
        <v>279</v>
      </c>
      <c r="J39" s="6" t="s">
        <v>26</v>
      </c>
      <c r="K39" s="1">
        <v>34.000244430543255</v>
      </c>
      <c r="L39" s="1"/>
      <c r="M39" s="1"/>
      <c r="N39" s="1">
        <v>71.90805614399022</v>
      </c>
      <c r="O39" s="1"/>
      <c r="P39" s="1"/>
      <c r="Q39" s="1">
        <v>114.0041703241759</v>
      </c>
      <c r="R39" s="1"/>
      <c r="S39" s="1"/>
      <c r="T39" s="1">
        <v>162.71402323578633</v>
      </c>
      <c r="U39" s="1"/>
      <c r="V39" s="1"/>
      <c r="W39" s="1">
        <v>176.14956140350878</v>
      </c>
      <c r="X39" s="2"/>
      <c r="Y39" s="2"/>
      <c r="Z39" s="2"/>
      <c r="AA39" s="2"/>
      <c r="AB39" s="2"/>
      <c r="AC39" s="2"/>
      <c r="AD39" s="2"/>
      <c r="AE39" s="2"/>
      <c r="AF39" s="2"/>
      <c r="AG39" s="2"/>
      <c r="AH39" s="2"/>
      <c r="AI39" s="2"/>
    </row>
    <row r="40" spans="1:35" s="246" customFormat="1" ht="75" customHeight="1">
      <c r="A40" s="343" t="s">
        <v>280</v>
      </c>
      <c r="B40" s="218" t="s">
        <v>281</v>
      </c>
      <c r="C40" s="211">
        <v>240168897.976386</v>
      </c>
      <c r="D40" s="210">
        <v>202989104.17710513</v>
      </c>
      <c r="E40" s="211">
        <v>37179793.7992809</v>
      </c>
      <c r="F40" s="211">
        <v>19831102.023613997</v>
      </c>
      <c r="G40" s="211">
        <v>260000000</v>
      </c>
      <c r="H40" s="6"/>
      <c r="I40" s="20" t="s">
        <v>282</v>
      </c>
      <c r="J40" s="6" t="s">
        <v>26</v>
      </c>
      <c r="K40" s="1">
        <v>12546.246895970356</v>
      </c>
      <c r="L40" s="1"/>
      <c r="M40" s="1"/>
      <c r="N40" s="1">
        <v>26534.404128617156</v>
      </c>
      <c r="O40" s="1"/>
      <c r="P40" s="1"/>
      <c r="Q40" s="1">
        <v>42068.06427463421</v>
      </c>
      <c r="R40" s="1"/>
      <c r="S40" s="1"/>
      <c r="T40" s="1">
        <v>60042.2244940965</v>
      </c>
      <c r="U40" s="1"/>
      <c r="V40" s="1"/>
      <c r="W40" s="1">
        <v>65000</v>
      </c>
      <c r="X40" s="2"/>
      <c r="Y40" s="2"/>
      <c r="Z40" s="2"/>
      <c r="AA40" s="2"/>
      <c r="AB40" s="2"/>
      <c r="AC40" s="2"/>
      <c r="AD40" s="2"/>
      <c r="AE40" s="2"/>
      <c r="AF40" s="2"/>
      <c r="AG40" s="2"/>
      <c r="AH40" s="2"/>
      <c r="AI40" s="2"/>
    </row>
    <row r="41" spans="1:35" s="246" customFormat="1" ht="54.75" customHeight="1">
      <c r="A41" s="344" t="s">
        <v>93</v>
      </c>
      <c r="B41" s="218" t="s">
        <v>283</v>
      </c>
      <c r="C41" s="211">
        <v>283584044.9182712</v>
      </c>
      <c r="D41" s="210">
        <v>239683288.3937357</v>
      </c>
      <c r="E41" s="211">
        <v>43900756.52453552</v>
      </c>
      <c r="F41" s="211">
        <v>23415955.081728835</v>
      </c>
      <c r="G41" s="211">
        <v>307000000</v>
      </c>
      <c r="H41" s="6"/>
      <c r="I41" s="8" t="s">
        <v>284</v>
      </c>
      <c r="J41" s="6" t="s">
        <v>26</v>
      </c>
      <c r="K41" s="1">
        <v>20646999.716231033</v>
      </c>
      <c r="L41" s="1"/>
      <c r="M41" s="1"/>
      <c r="N41" s="1">
        <v>43666910.037445545</v>
      </c>
      <c r="O41" s="1"/>
      <c r="P41" s="1"/>
      <c r="Q41" s="1">
        <v>69230210.3045441</v>
      </c>
      <c r="R41" s="1"/>
      <c r="S41" s="1"/>
      <c r="T41" s="1">
        <v>98809771.74852654</v>
      </c>
      <c r="U41" s="1"/>
      <c r="V41" s="1"/>
      <c r="W41" s="1">
        <v>106968641.11498258</v>
      </c>
      <c r="X41" s="2"/>
      <c r="Y41" s="2"/>
      <c r="Z41" s="2"/>
      <c r="AA41" s="2"/>
      <c r="AB41" s="2"/>
      <c r="AC41" s="2"/>
      <c r="AD41" s="2"/>
      <c r="AE41" s="2"/>
      <c r="AF41" s="2"/>
      <c r="AG41" s="2"/>
      <c r="AH41" s="2"/>
      <c r="AI41" s="2"/>
    </row>
    <row r="42" spans="1:35" s="246" customFormat="1" ht="29.25" customHeight="1">
      <c r="A42" s="213" t="s">
        <v>285</v>
      </c>
      <c r="B42" s="224"/>
      <c r="C42" s="211">
        <v>103723404.67681706</v>
      </c>
      <c r="D42" s="210">
        <v>87666309.73014916</v>
      </c>
      <c r="E42" s="211">
        <v>16057094.946667898</v>
      </c>
      <c r="F42" s="211">
        <v>8564595.323182955</v>
      </c>
      <c r="G42" s="211">
        <v>112288000.00000001</v>
      </c>
      <c r="H42" s="6"/>
      <c r="I42" s="1"/>
      <c r="J42" s="6" t="s">
        <v>26</v>
      </c>
      <c r="K42" s="1"/>
      <c r="L42" s="1"/>
      <c r="M42" s="1"/>
      <c r="N42" s="1"/>
      <c r="O42" s="1"/>
      <c r="P42" s="1"/>
      <c r="Q42" s="1"/>
      <c r="R42" s="1"/>
      <c r="S42" s="1"/>
      <c r="T42" s="1"/>
      <c r="U42" s="1"/>
      <c r="V42" s="1"/>
      <c r="W42" s="1"/>
      <c r="X42" s="2"/>
      <c r="Y42" s="2"/>
      <c r="Z42" s="2"/>
      <c r="AA42" s="2"/>
      <c r="AB42" s="2"/>
      <c r="AC42" s="2"/>
      <c r="AD42" s="2"/>
      <c r="AE42" s="2"/>
      <c r="AF42" s="2"/>
      <c r="AG42" s="2"/>
      <c r="AH42" s="2"/>
      <c r="AI42" s="2"/>
    </row>
    <row r="43" spans="1:35" s="246" customFormat="1" ht="24.75" customHeight="1">
      <c r="A43" s="185" t="s">
        <v>20</v>
      </c>
      <c r="B43" s="267"/>
      <c r="C43" s="340">
        <f>+K43+N43+Q43+T43</f>
        <v>701673942.1669929</v>
      </c>
      <c r="D43" s="340">
        <f>+L43+O43+R43+U43</f>
        <v>593050000.0000001</v>
      </c>
      <c r="E43" s="340">
        <f>+M43+P43+S43+V43</f>
        <v>108623942.16699278</v>
      </c>
      <c r="F43" s="340">
        <f>+W43</f>
        <v>57938257.83300723</v>
      </c>
      <c r="G43" s="339">
        <f>+F43+C43</f>
        <v>759612200.0000001</v>
      </c>
      <c r="H43" s="16"/>
      <c r="I43" s="11"/>
      <c r="J43" s="11" t="s">
        <v>20</v>
      </c>
      <c r="K43" s="11">
        <v>146619726.2521725</v>
      </c>
      <c r="L43" s="11">
        <v>128515735.89100707</v>
      </c>
      <c r="M43" s="11">
        <v>18103990.36116546</v>
      </c>
      <c r="N43" s="11">
        <v>163470382.9144115</v>
      </c>
      <c r="O43" s="11">
        <v>140840394.96295464</v>
      </c>
      <c r="P43" s="11">
        <v>22629987.95145683</v>
      </c>
      <c r="Q43" s="11">
        <v>181531657.8087437</v>
      </c>
      <c r="R43" s="11">
        <v>154375672.2669955</v>
      </c>
      <c r="S43" s="11">
        <v>27155985.541748192</v>
      </c>
      <c r="T43" s="11">
        <v>210052175.19166517</v>
      </c>
      <c r="U43" s="11">
        <v>169318196.8790429</v>
      </c>
      <c r="V43" s="11">
        <v>40733978.31262229</v>
      </c>
      <c r="W43" s="11">
        <v>57938257.83300723</v>
      </c>
      <c r="X43" s="2"/>
      <c r="Y43" s="2"/>
      <c r="Z43" s="2"/>
      <c r="AA43" s="2"/>
      <c r="AB43" s="2"/>
      <c r="AC43" s="2"/>
      <c r="AD43" s="2"/>
      <c r="AE43" s="2"/>
      <c r="AF43" s="2"/>
      <c r="AG43" s="2"/>
      <c r="AH43" s="2"/>
      <c r="AI43" s="2"/>
    </row>
    <row r="44" spans="1:35" s="246" customFormat="1" ht="27" customHeight="1">
      <c r="A44" s="2"/>
      <c r="B44" s="2"/>
      <c r="C44" s="2"/>
      <c r="D44" s="2"/>
      <c r="E44" s="2"/>
      <c r="F44" s="2"/>
      <c r="G44" s="2"/>
      <c r="H44" s="2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row>
    <row r="45" spans="1:35" s="246" customFormat="1" ht="27" customHeight="1">
      <c r="A45" s="2"/>
      <c r="B45" s="2"/>
      <c r="C45" s="2"/>
      <c r="D45" s="2"/>
      <c r="E45" s="2"/>
      <c r="F45" s="2"/>
      <c r="G45" s="2"/>
      <c r="H45" s="2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row>
    <row r="46" spans="1:35" s="246" customFormat="1" ht="27" customHeight="1">
      <c r="A46" s="2"/>
      <c r="B46" s="2"/>
      <c r="C46" s="2"/>
      <c r="D46" s="2"/>
      <c r="E46" s="2"/>
      <c r="F46" s="2"/>
      <c r="G46" s="2"/>
      <c r="H46" s="2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row>
    <row r="47" spans="1:35" s="246" customFormat="1" ht="27" customHeight="1">
      <c r="A47" s="2"/>
      <c r="B47" s="2"/>
      <c r="C47" s="2"/>
      <c r="D47" s="2"/>
      <c r="E47" s="2"/>
      <c r="F47" s="2"/>
      <c r="G47" s="2"/>
      <c r="H47" s="2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row>
    <row r="48" spans="1:35" s="246" customFormat="1" ht="27" customHeight="1">
      <c r="A48" s="2"/>
      <c r="B48" s="2"/>
      <c r="C48" s="2"/>
      <c r="D48" s="2"/>
      <c r="E48" s="2"/>
      <c r="F48" s="2"/>
      <c r="G48" s="2"/>
      <c r="H48" s="2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row>
    <row r="49" spans="1:35" s="246" customFormat="1" ht="27" customHeight="1">
      <c r="A49" s="2"/>
      <c r="B49" s="2"/>
      <c r="C49" s="2"/>
      <c r="D49" s="2"/>
      <c r="E49" s="2"/>
      <c r="F49" s="2"/>
      <c r="G49" s="2"/>
      <c r="H49" s="2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row>
    <row r="50" spans="1:35" s="246" customFormat="1" ht="27" customHeight="1">
      <c r="A50" s="2"/>
      <c r="B50" s="2"/>
      <c r="C50" s="2"/>
      <c r="D50" s="2"/>
      <c r="E50" s="2"/>
      <c r="F50" s="2"/>
      <c r="G50" s="2"/>
      <c r="H50" s="2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row>
    <row r="51" spans="1:35" s="246" customFormat="1" ht="27" customHeight="1">
      <c r="A51" s="2"/>
      <c r="B51" s="2"/>
      <c r="C51" s="2"/>
      <c r="D51" s="2"/>
      <c r="E51" s="2"/>
      <c r="F51" s="2"/>
      <c r="G51" s="2"/>
      <c r="H51" s="2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row>
    <row r="52" spans="1:35" s="246" customFormat="1" ht="27" customHeight="1">
      <c r="A52" s="2"/>
      <c r="B52" s="2"/>
      <c r="C52" s="2"/>
      <c r="D52" s="2"/>
      <c r="E52" s="2"/>
      <c r="F52" s="2"/>
      <c r="G52" s="2"/>
      <c r="H52" s="2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row>
    <row r="53" spans="1:35" s="246" customFormat="1" ht="27" customHeight="1">
      <c r="A53" s="2"/>
      <c r="B53" s="2"/>
      <c r="C53" s="2"/>
      <c r="D53" s="2"/>
      <c r="E53" s="2"/>
      <c r="F53" s="2"/>
      <c r="G53" s="2"/>
      <c r="H53" s="2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row>
    <row r="54" spans="1:35" s="246" customFormat="1" ht="27" customHeight="1">
      <c r="A54" s="2"/>
      <c r="B54" s="2"/>
      <c r="C54" s="2"/>
      <c r="D54" s="2"/>
      <c r="E54" s="2"/>
      <c r="F54" s="2"/>
      <c r="G54" s="2"/>
      <c r="H54" s="2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row>
    <row r="55" spans="1:35" s="246" customFormat="1" ht="27" customHeight="1">
      <c r="A55" s="2"/>
      <c r="B55" s="2"/>
      <c r="C55" s="2"/>
      <c r="D55" s="2"/>
      <c r="E55" s="2"/>
      <c r="F55" s="2"/>
      <c r="G55" s="2"/>
      <c r="H55" s="2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row>
    <row r="56" spans="1:35" s="246" customFormat="1" ht="27" customHeight="1">
      <c r="A56" s="2"/>
      <c r="B56" s="2"/>
      <c r="C56" s="2"/>
      <c r="D56" s="2"/>
      <c r="E56" s="2"/>
      <c r="F56" s="2"/>
      <c r="G56" s="2"/>
      <c r="H56" s="2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row>
    <row r="57" spans="1:35" s="246" customFormat="1" ht="27" customHeight="1">
      <c r="A57" s="2"/>
      <c r="B57" s="2"/>
      <c r="C57" s="2"/>
      <c r="D57" s="2"/>
      <c r="E57" s="2"/>
      <c r="F57" s="2"/>
      <c r="G57" s="2"/>
      <c r="H57" s="2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row>
    <row r="58" spans="1:35" s="246" customFormat="1" ht="27" customHeight="1">
      <c r="A58" s="2"/>
      <c r="B58" s="2"/>
      <c r="C58" s="2"/>
      <c r="D58" s="2"/>
      <c r="E58" s="2"/>
      <c r="F58" s="2"/>
      <c r="G58" s="2"/>
      <c r="H58" s="2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row>
    <row r="59" spans="1:35" s="246" customFormat="1" ht="27" customHeight="1">
      <c r="A59" s="2"/>
      <c r="B59" s="2"/>
      <c r="C59" s="2"/>
      <c r="D59" s="2"/>
      <c r="E59" s="2"/>
      <c r="F59" s="2"/>
      <c r="G59" s="2"/>
      <c r="H59" s="2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row>
    <row r="60" spans="1:35" s="246" customFormat="1" ht="27" customHeight="1">
      <c r="A60" s="2"/>
      <c r="B60" s="2"/>
      <c r="C60" s="2"/>
      <c r="D60" s="2"/>
      <c r="E60" s="2"/>
      <c r="F60" s="2"/>
      <c r="G60" s="2"/>
      <c r="H60" s="2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row>
    <row r="61" spans="1:35" s="246" customFormat="1" ht="27" customHeight="1">
      <c r="A61" s="2"/>
      <c r="B61" s="2"/>
      <c r="C61" s="2"/>
      <c r="D61" s="2"/>
      <c r="E61" s="2"/>
      <c r="F61" s="2"/>
      <c r="G61" s="2"/>
      <c r="H61" s="2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row>
    <row r="62" spans="1:35" s="246" customFormat="1" ht="27" customHeight="1">
      <c r="A62" s="2"/>
      <c r="B62" s="2"/>
      <c r="C62" s="2"/>
      <c r="D62" s="2"/>
      <c r="E62" s="2"/>
      <c r="F62" s="2"/>
      <c r="G62" s="2"/>
      <c r="H62" s="2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row>
    <row r="63" spans="1:35" s="246" customFormat="1" ht="27" customHeight="1">
      <c r="A63" s="2"/>
      <c r="B63" s="2"/>
      <c r="C63" s="2"/>
      <c r="D63" s="2"/>
      <c r="E63" s="2"/>
      <c r="F63" s="2"/>
      <c r="G63" s="2"/>
      <c r="H63" s="2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row>
    <row r="64" spans="1:35" s="246" customFormat="1" ht="27" customHeight="1">
      <c r="A64" s="2"/>
      <c r="B64" s="2"/>
      <c r="C64" s="2"/>
      <c r="D64" s="2"/>
      <c r="E64" s="2"/>
      <c r="F64" s="2"/>
      <c r="G64" s="2"/>
      <c r="H64" s="2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row>
    <row r="65" spans="1:35" s="246" customFormat="1" ht="27" customHeight="1">
      <c r="A65" s="2"/>
      <c r="B65" s="2"/>
      <c r="C65" s="2"/>
      <c r="D65" s="2"/>
      <c r="E65" s="2"/>
      <c r="F65" s="2"/>
      <c r="G65" s="2"/>
      <c r="H65" s="2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row>
    <row r="66" spans="1:35" s="246" customFormat="1" ht="27" customHeight="1">
      <c r="A66" s="2"/>
      <c r="B66" s="2"/>
      <c r="C66" s="2"/>
      <c r="D66" s="2"/>
      <c r="E66" s="2"/>
      <c r="F66" s="2"/>
      <c r="G66" s="2"/>
      <c r="H66" s="2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row>
    <row r="67" spans="1:35" s="246" customFormat="1" ht="27" customHeight="1">
      <c r="A67" s="2"/>
      <c r="B67" s="2"/>
      <c r="C67" s="2"/>
      <c r="D67" s="2"/>
      <c r="E67" s="2"/>
      <c r="F67" s="2"/>
      <c r="G67" s="2"/>
      <c r="H67" s="2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row>
    <row r="68" spans="1:35" s="246" customFormat="1" ht="27" customHeight="1">
      <c r="A68" s="2"/>
      <c r="B68" s="2"/>
      <c r="C68" s="2"/>
      <c r="D68" s="2"/>
      <c r="E68" s="2"/>
      <c r="F68" s="2"/>
      <c r="G68" s="2"/>
      <c r="H68" s="2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row>
    <row r="69" spans="1:35" s="246" customFormat="1" ht="27" customHeight="1">
      <c r="A69" s="2"/>
      <c r="B69" s="2"/>
      <c r="C69" s="2"/>
      <c r="D69" s="2"/>
      <c r="E69" s="2"/>
      <c r="F69" s="2"/>
      <c r="G69" s="2"/>
      <c r="H69" s="2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row>
    <row r="70" spans="1:35" s="246" customFormat="1" ht="27" customHeight="1">
      <c r="A70" s="2"/>
      <c r="B70" s="2"/>
      <c r="C70" s="2"/>
      <c r="D70" s="2"/>
      <c r="E70" s="2"/>
      <c r="F70" s="2"/>
      <c r="G70" s="2"/>
      <c r="H70" s="2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row>
    <row r="71" spans="1:35" s="246" customFormat="1" ht="27" customHeight="1">
      <c r="A71" s="2"/>
      <c r="B71" s="2"/>
      <c r="C71" s="2"/>
      <c r="D71" s="2"/>
      <c r="E71" s="2"/>
      <c r="F71" s="2"/>
      <c r="G71" s="2"/>
      <c r="H71" s="2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row>
    <row r="72" spans="1:35" s="246" customFormat="1" ht="27" customHeight="1">
      <c r="A72" s="2"/>
      <c r="B72" s="2"/>
      <c r="C72" s="2"/>
      <c r="D72" s="2"/>
      <c r="E72" s="2"/>
      <c r="F72" s="2"/>
      <c r="G72" s="2"/>
      <c r="H72" s="2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row>
    <row r="73" spans="1:35" s="246" customFormat="1" ht="27" customHeight="1">
      <c r="A73" s="2"/>
      <c r="B73" s="2"/>
      <c r="C73" s="2"/>
      <c r="D73" s="2"/>
      <c r="E73" s="2"/>
      <c r="F73" s="2"/>
      <c r="G73" s="2"/>
      <c r="H73" s="2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row>
    <row r="74" spans="1:35" s="246" customFormat="1" ht="27" customHeight="1">
      <c r="A74" s="2"/>
      <c r="B74" s="2"/>
      <c r="C74" s="2"/>
      <c r="D74" s="2"/>
      <c r="E74" s="2"/>
      <c r="F74" s="2"/>
      <c r="G74" s="2"/>
      <c r="H74" s="2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row>
    <row r="75" spans="1:35" s="246" customFormat="1" ht="27" customHeight="1">
      <c r="A75" s="2"/>
      <c r="B75" s="2"/>
      <c r="C75" s="2"/>
      <c r="D75" s="2"/>
      <c r="E75" s="2"/>
      <c r="F75" s="2"/>
      <c r="G75" s="2"/>
      <c r="H75" s="2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row>
    <row r="76" spans="1:35" s="246" customFormat="1" ht="27" customHeight="1">
      <c r="A76" s="2"/>
      <c r="B76" s="2"/>
      <c r="C76" s="2"/>
      <c r="D76" s="2"/>
      <c r="E76" s="2"/>
      <c r="F76" s="2"/>
      <c r="G76" s="2"/>
      <c r="H76" s="2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row>
    <row r="77" spans="1:35" s="246" customFormat="1" ht="27" customHeight="1">
      <c r="A77" s="2"/>
      <c r="B77" s="2"/>
      <c r="C77" s="2"/>
      <c r="D77" s="2"/>
      <c r="E77" s="2"/>
      <c r="F77" s="2"/>
      <c r="G77" s="2"/>
      <c r="H77" s="2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row>
    <row r="78" spans="1:35" s="246" customFormat="1" ht="27" customHeight="1">
      <c r="A78" s="2"/>
      <c r="B78" s="2"/>
      <c r="C78" s="2"/>
      <c r="D78" s="2"/>
      <c r="E78" s="2"/>
      <c r="F78" s="2"/>
      <c r="G78" s="2"/>
      <c r="H78" s="2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row>
    <row r="79" spans="1:35" s="246" customFormat="1" ht="27" customHeight="1">
      <c r="A79" s="2"/>
      <c r="B79" s="2"/>
      <c r="C79" s="2"/>
      <c r="D79" s="2"/>
      <c r="E79" s="2"/>
      <c r="F79" s="2"/>
      <c r="G79" s="2"/>
      <c r="H79" s="2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row>
    <row r="80" spans="1:35" s="246" customFormat="1" ht="27" customHeight="1">
      <c r="A80" s="2"/>
      <c r="B80" s="2"/>
      <c r="C80" s="2"/>
      <c r="D80" s="2"/>
      <c r="E80" s="2"/>
      <c r="F80" s="2"/>
      <c r="G80" s="2"/>
      <c r="H80" s="2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row>
    <row r="81" spans="1:35" s="246" customFormat="1" ht="27" customHeight="1">
      <c r="A81" s="2"/>
      <c r="B81" s="2"/>
      <c r="C81" s="2"/>
      <c r="D81" s="2"/>
      <c r="E81" s="2"/>
      <c r="F81" s="2"/>
      <c r="G81" s="2"/>
      <c r="H81" s="2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row>
    <row r="82" spans="1:35" s="246" customFormat="1" ht="27" customHeight="1">
      <c r="A82" s="2"/>
      <c r="B82" s="2"/>
      <c r="C82" s="2"/>
      <c r="D82" s="2"/>
      <c r="E82" s="2"/>
      <c r="F82" s="2"/>
      <c r="G82" s="2"/>
      <c r="H82" s="2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row>
    <row r="83" spans="1:35" s="246" customFormat="1" ht="27" customHeight="1">
      <c r="A83" s="2"/>
      <c r="B83" s="2"/>
      <c r="C83" s="2"/>
      <c r="D83" s="2"/>
      <c r="E83" s="2"/>
      <c r="F83" s="2"/>
      <c r="G83" s="2"/>
      <c r="H83" s="2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row>
    <row r="84" spans="1:35" s="246" customFormat="1" ht="27" customHeight="1">
      <c r="A84" s="2"/>
      <c r="B84" s="2"/>
      <c r="C84" s="2"/>
      <c r="D84" s="2"/>
      <c r="E84" s="2"/>
      <c r="F84" s="2"/>
      <c r="G84" s="2"/>
      <c r="H84" s="2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row>
    <row r="85" spans="1:35" s="246" customFormat="1" ht="27" customHeight="1">
      <c r="A85" s="2"/>
      <c r="B85" s="2"/>
      <c r="C85" s="2"/>
      <c r="D85" s="2"/>
      <c r="E85" s="2"/>
      <c r="F85" s="2"/>
      <c r="G85" s="2"/>
      <c r="H85" s="2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row>
    <row r="86" spans="1:35" s="246" customFormat="1" ht="27" customHeight="1">
      <c r="A86" s="2"/>
      <c r="B86" s="2"/>
      <c r="C86" s="2"/>
      <c r="D86" s="2"/>
      <c r="E86" s="2"/>
      <c r="F86" s="2"/>
      <c r="G86" s="2"/>
      <c r="H86" s="2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row>
    <row r="87" spans="1:35" s="246" customFormat="1" ht="27" customHeight="1">
      <c r="A87" s="2"/>
      <c r="B87" s="2"/>
      <c r="C87" s="2"/>
      <c r="D87" s="2"/>
      <c r="E87" s="2"/>
      <c r="F87" s="2"/>
      <c r="G87" s="2"/>
      <c r="H87" s="2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row>
    <row r="88" spans="1:35" s="246" customFormat="1" ht="27" customHeight="1">
      <c r="A88" s="2"/>
      <c r="B88" s="2"/>
      <c r="C88" s="2"/>
      <c r="D88" s="2"/>
      <c r="E88" s="2"/>
      <c r="F88" s="2"/>
      <c r="G88" s="2"/>
      <c r="H88" s="2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row>
    <row r="89" spans="1:35" s="246" customFormat="1" ht="27" customHeight="1">
      <c r="A89" s="2"/>
      <c r="B89" s="2"/>
      <c r="C89" s="2"/>
      <c r="D89" s="2"/>
      <c r="E89" s="2"/>
      <c r="F89" s="2"/>
      <c r="G89" s="2"/>
      <c r="H89" s="2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row>
    <row r="90" spans="1:35" s="246" customFormat="1" ht="27" customHeight="1">
      <c r="A90" s="2"/>
      <c r="B90" s="2"/>
      <c r="C90" s="2"/>
      <c r="D90" s="2"/>
      <c r="E90" s="2"/>
      <c r="F90" s="2"/>
      <c r="G90" s="2"/>
      <c r="H90" s="2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row>
    <row r="91" spans="1:35" s="246" customFormat="1" ht="27" customHeight="1">
      <c r="A91" s="2"/>
      <c r="B91" s="2"/>
      <c r="C91" s="2"/>
      <c r="D91" s="2"/>
      <c r="E91" s="2"/>
      <c r="F91" s="2"/>
      <c r="G91" s="2"/>
      <c r="H91" s="2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row>
    <row r="92" spans="1:35" s="246" customFormat="1" ht="27" customHeight="1">
      <c r="A92" s="2"/>
      <c r="B92" s="2"/>
      <c r="C92" s="2"/>
      <c r="D92" s="2"/>
      <c r="E92" s="2"/>
      <c r="F92" s="2"/>
      <c r="G92" s="2"/>
      <c r="H92" s="2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row>
    <row r="93" spans="1:35" s="246" customFormat="1" ht="27" customHeight="1">
      <c r="A93" s="2"/>
      <c r="B93" s="2"/>
      <c r="C93" s="2"/>
      <c r="D93" s="2"/>
      <c r="E93" s="2"/>
      <c r="F93" s="2"/>
      <c r="G93" s="2"/>
      <c r="H93" s="2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row>
    <row r="94" spans="1:35" s="246" customFormat="1" ht="27" customHeight="1">
      <c r="A94" s="2"/>
      <c r="B94" s="2"/>
      <c r="C94" s="2"/>
      <c r="D94" s="2"/>
      <c r="E94" s="2"/>
      <c r="F94" s="2"/>
      <c r="G94" s="2"/>
      <c r="H94" s="2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row>
    <row r="95" spans="1:35" s="246" customFormat="1" ht="27" customHeight="1">
      <c r="A95" s="2"/>
      <c r="B95" s="2"/>
      <c r="C95" s="2"/>
      <c r="D95" s="2"/>
      <c r="E95" s="2"/>
      <c r="F95" s="2"/>
      <c r="G95" s="2"/>
      <c r="H95" s="2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row>
    <row r="96" spans="1:35" s="246" customFormat="1" ht="27" customHeight="1">
      <c r="A96" s="2"/>
      <c r="B96" s="2"/>
      <c r="C96" s="2"/>
      <c r="D96" s="2"/>
      <c r="E96" s="2"/>
      <c r="F96" s="2"/>
      <c r="G96" s="2"/>
      <c r="H96" s="2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row>
    <row r="97" spans="1:35" s="246" customFormat="1" ht="27" customHeight="1">
      <c r="A97" s="2"/>
      <c r="B97" s="2"/>
      <c r="C97" s="2"/>
      <c r="D97" s="2"/>
      <c r="E97" s="2"/>
      <c r="F97" s="2"/>
      <c r="G97" s="2"/>
      <c r="H97" s="2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row>
    <row r="98" spans="1:35" s="246" customFormat="1" ht="27" customHeight="1">
      <c r="A98" s="2"/>
      <c r="B98" s="2"/>
      <c r="C98" s="2"/>
      <c r="D98" s="2"/>
      <c r="E98" s="2"/>
      <c r="F98" s="2"/>
      <c r="G98" s="2"/>
      <c r="H98" s="2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row>
    <row r="99" spans="1:35" s="246" customFormat="1" ht="27" customHeight="1">
      <c r="A99" s="2"/>
      <c r="B99" s="2"/>
      <c r="C99" s="2"/>
      <c r="D99" s="2"/>
      <c r="E99" s="2"/>
      <c r="F99" s="2"/>
      <c r="G99" s="2"/>
      <c r="H99" s="2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row>
    <row r="100" spans="1:35" s="246" customFormat="1" ht="27" customHeight="1">
      <c r="A100" s="2"/>
      <c r="B100" s="2"/>
      <c r="C100" s="2"/>
      <c r="D100" s="2"/>
      <c r="E100" s="2"/>
      <c r="F100" s="2"/>
      <c r="G100" s="2"/>
      <c r="H100" s="2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row>
    <row r="101" spans="1:35" s="246" customFormat="1" ht="27" customHeight="1">
      <c r="A101" s="2"/>
      <c r="B101" s="2"/>
      <c r="C101" s="2"/>
      <c r="D101" s="2"/>
      <c r="E101" s="2"/>
      <c r="F101" s="2"/>
      <c r="G101" s="2"/>
      <c r="H101" s="2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row>
    <row r="102" spans="1:35" s="246" customFormat="1" ht="27" customHeight="1">
      <c r="A102" s="2"/>
      <c r="B102" s="2"/>
      <c r="C102" s="2"/>
      <c r="D102" s="2"/>
      <c r="E102" s="2"/>
      <c r="F102" s="2"/>
      <c r="G102" s="2"/>
      <c r="H102" s="2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row>
    <row r="103" spans="1:35" s="246" customFormat="1" ht="27" customHeight="1">
      <c r="A103" s="2"/>
      <c r="B103" s="2"/>
      <c r="C103" s="2"/>
      <c r="D103" s="2"/>
      <c r="E103" s="2"/>
      <c r="F103" s="2"/>
      <c r="G103" s="2"/>
      <c r="H103" s="2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row>
    <row r="104" spans="1:35" s="246" customFormat="1" ht="27" customHeight="1">
      <c r="A104" s="2"/>
      <c r="B104" s="2"/>
      <c r="C104" s="2"/>
      <c r="D104" s="2"/>
      <c r="E104" s="2"/>
      <c r="F104" s="2"/>
      <c r="G104" s="2"/>
      <c r="H104" s="2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row>
    <row r="105" spans="1:35" s="246" customFormat="1" ht="27" customHeight="1">
      <c r="A105" s="2"/>
      <c r="B105" s="2"/>
      <c r="C105" s="2"/>
      <c r="D105" s="2"/>
      <c r="E105" s="2"/>
      <c r="F105" s="2"/>
      <c r="G105" s="2"/>
      <c r="H105" s="2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row>
    <row r="106" spans="1:35" s="246" customFormat="1" ht="27" customHeight="1">
      <c r="A106" s="2"/>
      <c r="B106" s="2"/>
      <c r="C106" s="2"/>
      <c r="D106" s="2"/>
      <c r="E106" s="2"/>
      <c r="F106" s="2"/>
      <c r="G106" s="2"/>
      <c r="H106" s="2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row>
    <row r="107" spans="1:35" s="246" customFormat="1" ht="27" customHeight="1">
      <c r="A107" s="2"/>
      <c r="B107" s="2"/>
      <c r="C107" s="2"/>
      <c r="D107" s="2"/>
      <c r="E107" s="2"/>
      <c r="F107" s="2"/>
      <c r="G107" s="2"/>
      <c r="H107" s="2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row>
    <row r="108" spans="1:35" s="246" customFormat="1" ht="27" customHeight="1">
      <c r="A108" s="2"/>
      <c r="B108" s="2"/>
      <c r="C108" s="2"/>
      <c r="D108" s="2"/>
      <c r="E108" s="2"/>
      <c r="F108" s="2"/>
      <c r="G108" s="2"/>
      <c r="H108" s="2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row>
    <row r="109" spans="1:35" s="246" customFormat="1" ht="27" customHeight="1">
      <c r="A109" s="2"/>
      <c r="B109" s="2"/>
      <c r="C109" s="2"/>
      <c r="D109" s="2"/>
      <c r="E109" s="2"/>
      <c r="F109" s="2"/>
      <c r="G109" s="2"/>
      <c r="H109" s="2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row>
    <row r="110" spans="1:35" s="246" customFormat="1" ht="27" customHeight="1">
      <c r="A110" s="2"/>
      <c r="B110" s="2"/>
      <c r="C110" s="2"/>
      <c r="D110" s="2"/>
      <c r="E110" s="2"/>
      <c r="F110" s="2"/>
      <c r="G110" s="2"/>
      <c r="H110" s="2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row>
    <row r="111" spans="1:35" s="246" customFormat="1" ht="27" customHeight="1">
      <c r="A111" s="2"/>
      <c r="B111" s="2"/>
      <c r="C111" s="2"/>
      <c r="D111" s="2"/>
      <c r="E111" s="2"/>
      <c r="F111" s="2"/>
      <c r="G111" s="2"/>
      <c r="H111" s="2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row>
    <row r="112" spans="1:35" s="246" customFormat="1" ht="27" customHeight="1">
      <c r="A112" s="2"/>
      <c r="B112" s="2"/>
      <c r="C112" s="2"/>
      <c r="D112" s="2"/>
      <c r="E112" s="2"/>
      <c r="F112" s="2"/>
      <c r="G112" s="2"/>
      <c r="H112" s="2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row>
    <row r="113" spans="1:35" s="246" customFormat="1" ht="27" customHeight="1">
      <c r="A113" s="2"/>
      <c r="B113" s="2"/>
      <c r="C113" s="2"/>
      <c r="D113" s="2"/>
      <c r="E113" s="2"/>
      <c r="F113" s="2"/>
      <c r="G113" s="2"/>
      <c r="H113" s="2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row>
    <row r="114" spans="1:35" s="246" customFormat="1" ht="27" customHeight="1">
      <c r="A114" s="2"/>
      <c r="B114" s="2"/>
      <c r="C114" s="2"/>
      <c r="D114" s="2"/>
      <c r="E114" s="2"/>
      <c r="F114" s="2"/>
      <c r="G114" s="2"/>
      <c r="H114" s="2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row>
    <row r="115" spans="1:35" s="246" customFormat="1" ht="27" customHeight="1">
      <c r="A115" s="2"/>
      <c r="B115" s="2"/>
      <c r="C115" s="2"/>
      <c r="D115" s="2"/>
      <c r="E115" s="2"/>
      <c r="F115" s="2"/>
      <c r="G115" s="2"/>
      <c r="H115" s="2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row>
    <row r="116" spans="1:35" s="246" customFormat="1" ht="27" customHeight="1">
      <c r="A116" s="2"/>
      <c r="B116" s="2"/>
      <c r="C116" s="2"/>
      <c r="D116" s="2"/>
      <c r="E116" s="2"/>
      <c r="F116" s="2"/>
      <c r="G116" s="2"/>
      <c r="H116" s="2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row>
    <row r="117" spans="1:35" s="246" customFormat="1" ht="27" customHeight="1">
      <c r="A117" s="2"/>
      <c r="B117" s="2"/>
      <c r="C117" s="2"/>
      <c r="D117" s="2"/>
      <c r="E117" s="2"/>
      <c r="F117" s="2"/>
      <c r="G117" s="2"/>
      <c r="H117" s="2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row>
    <row r="118" spans="1:35" s="246" customFormat="1" ht="27" customHeight="1">
      <c r="A118" s="2"/>
      <c r="B118" s="2"/>
      <c r="C118" s="2"/>
      <c r="D118" s="2"/>
      <c r="E118" s="2"/>
      <c r="F118" s="2"/>
      <c r="G118" s="2"/>
      <c r="H118" s="2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row>
    <row r="119" spans="1:35" s="246" customFormat="1" ht="27" customHeight="1">
      <c r="A119" s="2"/>
      <c r="B119" s="2"/>
      <c r="C119" s="2"/>
      <c r="D119" s="2"/>
      <c r="E119" s="2"/>
      <c r="F119" s="2"/>
      <c r="G119" s="2"/>
      <c r="H119" s="2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row>
    <row r="120" spans="1:35" s="246" customFormat="1" ht="27" customHeight="1">
      <c r="A120" s="2"/>
      <c r="B120" s="2"/>
      <c r="C120" s="2"/>
      <c r="D120" s="2"/>
      <c r="E120" s="2"/>
      <c r="F120" s="2"/>
      <c r="G120" s="2"/>
      <c r="H120" s="2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row>
    <row r="121" spans="1:35" s="246" customFormat="1" ht="27" customHeight="1">
      <c r="A121" s="2"/>
      <c r="B121" s="2"/>
      <c r="C121" s="2"/>
      <c r="D121" s="2"/>
      <c r="E121" s="2"/>
      <c r="F121" s="2"/>
      <c r="G121" s="2"/>
      <c r="H121" s="2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row>
    <row r="122" spans="1:35" s="246" customFormat="1" ht="27" customHeight="1">
      <c r="A122" s="2"/>
      <c r="B122" s="2"/>
      <c r="C122" s="2"/>
      <c r="D122" s="2"/>
      <c r="E122" s="2"/>
      <c r="F122" s="2"/>
      <c r="G122" s="2"/>
      <c r="H122" s="2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row>
    <row r="123" spans="1:35" s="246" customFormat="1" ht="27" customHeight="1">
      <c r="A123" s="2"/>
      <c r="B123" s="2"/>
      <c r="C123" s="2"/>
      <c r="D123" s="2"/>
      <c r="E123" s="2"/>
      <c r="F123" s="2"/>
      <c r="G123" s="2"/>
      <c r="H123" s="2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row>
    <row r="124" spans="1:35" s="246" customFormat="1" ht="27" customHeight="1">
      <c r="A124" s="2"/>
      <c r="B124" s="2"/>
      <c r="C124" s="2"/>
      <c r="D124" s="2"/>
      <c r="E124" s="2"/>
      <c r="F124" s="2"/>
      <c r="G124" s="2"/>
      <c r="H124" s="2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row>
    <row r="125" spans="1:35" s="246" customFormat="1" ht="27" customHeight="1">
      <c r="A125" s="2"/>
      <c r="B125" s="2"/>
      <c r="C125" s="2"/>
      <c r="D125" s="2"/>
      <c r="E125" s="2"/>
      <c r="F125" s="2"/>
      <c r="G125" s="2"/>
      <c r="H125" s="2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row>
    <row r="126" spans="1:35" s="246" customFormat="1" ht="27" customHeight="1">
      <c r="A126" s="2"/>
      <c r="B126" s="2"/>
      <c r="C126" s="2"/>
      <c r="D126" s="2"/>
      <c r="E126" s="2"/>
      <c r="F126" s="2"/>
      <c r="G126" s="2"/>
      <c r="H126" s="2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row>
    <row r="127" spans="1:35" s="246" customFormat="1" ht="27" customHeight="1">
      <c r="A127" s="2"/>
      <c r="B127" s="2"/>
      <c r="C127" s="2"/>
      <c r="D127" s="2"/>
      <c r="E127" s="2"/>
      <c r="F127" s="2"/>
      <c r="G127" s="2"/>
      <c r="H127" s="2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row>
    <row r="128" spans="1:35" s="246" customFormat="1" ht="27" customHeight="1">
      <c r="A128" s="2"/>
      <c r="B128" s="2"/>
      <c r="C128" s="2"/>
      <c r="D128" s="2"/>
      <c r="E128" s="2"/>
      <c r="F128" s="2"/>
      <c r="G128" s="2"/>
      <c r="H128" s="2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row>
    <row r="129" spans="1:35" s="246" customFormat="1" ht="27" customHeight="1">
      <c r="A129" s="2"/>
      <c r="B129" s="2"/>
      <c r="C129" s="2"/>
      <c r="D129" s="2"/>
      <c r="E129" s="2"/>
      <c r="F129" s="2"/>
      <c r="G129" s="2"/>
      <c r="H129" s="2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row>
    <row r="130" spans="1:35" s="246" customFormat="1" ht="27" customHeight="1">
      <c r="A130" s="2"/>
      <c r="B130" s="2"/>
      <c r="C130" s="2"/>
      <c r="D130" s="2"/>
      <c r="E130" s="2"/>
      <c r="F130" s="2"/>
      <c r="G130" s="2"/>
      <c r="H130" s="2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row>
    <row r="131" spans="1:35" s="246" customFormat="1" ht="27" customHeight="1">
      <c r="A131" s="2"/>
      <c r="B131" s="2"/>
      <c r="C131" s="2"/>
      <c r="D131" s="2"/>
      <c r="E131" s="2"/>
      <c r="F131" s="2"/>
      <c r="G131" s="2"/>
      <c r="H131" s="2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row>
    <row r="132" spans="1:35" s="246" customFormat="1" ht="27" customHeight="1">
      <c r="A132" s="2"/>
      <c r="B132" s="2"/>
      <c r="C132" s="2"/>
      <c r="D132" s="2"/>
      <c r="E132" s="2"/>
      <c r="F132" s="2"/>
      <c r="G132" s="2"/>
      <c r="H132" s="2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row>
    <row r="133" spans="1:35" s="246" customFormat="1" ht="27" customHeight="1">
      <c r="A133" s="2"/>
      <c r="B133" s="2"/>
      <c r="C133" s="2"/>
      <c r="D133" s="2"/>
      <c r="E133" s="2"/>
      <c r="F133" s="2"/>
      <c r="G133" s="2"/>
      <c r="H133" s="2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row>
    <row r="134" spans="1:35" s="246" customFormat="1" ht="27" customHeight="1">
      <c r="A134" s="2"/>
      <c r="B134" s="2"/>
      <c r="C134" s="2"/>
      <c r="D134" s="2"/>
      <c r="E134" s="2"/>
      <c r="F134" s="2"/>
      <c r="G134" s="2"/>
      <c r="H134" s="2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row>
    <row r="135" spans="1:35" s="246" customFormat="1" ht="27" customHeight="1">
      <c r="A135" s="2"/>
      <c r="B135" s="2"/>
      <c r="C135" s="2"/>
      <c r="D135" s="2"/>
      <c r="E135" s="2"/>
      <c r="F135" s="2"/>
      <c r="G135" s="2"/>
      <c r="H135" s="2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row>
    <row r="136" spans="1:35" s="246" customFormat="1" ht="27" customHeight="1">
      <c r="A136" s="2"/>
      <c r="B136" s="2"/>
      <c r="C136" s="2"/>
      <c r="D136" s="2"/>
      <c r="E136" s="2"/>
      <c r="F136" s="2"/>
      <c r="G136" s="2"/>
      <c r="H136" s="2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row>
    <row r="137" spans="1:35" s="246" customFormat="1" ht="27" customHeight="1">
      <c r="A137" s="2"/>
      <c r="B137" s="2"/>
      <c r="C137" s="2"/>
      <c r="D137" s="2"/>
      <c r="E137" s="2"/>
      <c r="F137" s="2"/>
      <c r="G137" s="2"/>
      <c r="H137" s="2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row>
    <row r="138" spans="1:35" s="246" customFormat="1" ht="27" customHeight="1">
      <c r="A138" s="2"/>
      <c r="B138" s="2"/>
      <c r="C138" s="2"/>
      <c r="D138" s="2"/>
      <c r="E138" s="2"/>
      <c r="F138" s="2"/>
      <c r="G138" s="2"/>
      <c r="H138" s="2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row>
    <row r="139" spans="1:35" s="246" customFormat="1" ht="27" customHeight="1">
      <c r="A139" s="2"/>
      <c r="B139" s="2"/>
      <c r="C139" s="2"/>
      <c r="D139" s="2"/>
      <c r="E139" s="2"/>
      <c r="F139" s="2"/>
      <c r="G139" s="2"/>
      <c r="H139" s="2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row>
    <row r="140" spans="1:35" s="246" customFormat="1" ht="27" customHeight="1">
      <c r="A140" s="2"/>
      <c r="B140" s="2"/>
      <c r="C140" s="2"/>
      <c r="D140" s="2"/>
      <c r="E140" s="2"/>
      <c r="F140" s="2"/>
      <c r="G140" s="2"/>
      <c r="H140" s="2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row>
    <row r="141" spans="1:35" s="246" customFormat="1" ht="27" customHeight="1">
      <c r="A141" s="2"/>
      <c r="B141" s="2"/>
      <c r="C141" s="2"/>
      <c r="D141" s="2"/>
      <c r="E141" s="2"/>
      <c r="F141" s="2"/>
      <c r="G141" s="2"/>
      <c r="H141" s="2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row>
    <row r="142" spans="1:35" s="246" customFormat="1" ht="27" customHeight="1">
      <c r="A142" s="2"/>
      <c r="B142" s="2"/>
      <c r="C142" s="2"/>
      <c r="D142" s="2"/>
      <c r="E142" s="2"/>
      <c r="F142" s="2"/>
      <c r="G142" s="2"/>
      <c r="H142" s="2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row>
    <row r="143" spans="1:35" s="246" customFormat="1" ht="27" customHeight="1">
      <c r="A143" s="2"/>
      <c r="B143" s="2"/>
      <c r="C143" s="2"/>
      <c r="D143" s="2"/>
      <c r="E143" s="2"/>
      <c r="F143" s="2"/>
      <c r="G143" s="2"/>
      <c r="H143" s="2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row>
    <row r="144" spans="1:35" s="246" customFormat="1" ht="27" customHeight="1">
      <c r="A144" s="2"/>
      <c r="B144" s="2"/>
      <c r="C144" s="2"/>
      <c r="D144" s="2"/>
      <c r="E144" s="2"/>
      <c r="F144" s="2"/>
      <c r="G144" s="2"/>
      <c r="H144" s="2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row>
    <row r="145" spans="1:35" s="246" customFormat="1" ht="27" customHeight="1">
      <c r="A145" s="2"/>
      <c r="B145" s="2"/>
      <c r="C145" s="2"/>
      <c r="D145" s="2"/>
      <c r="E145" s="2"/>
      <c r="F145" s="2"/>
      <c r="G145" s="2"/>
      <c r="H145" s="2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row>
    <row r="146" spans="1:35" s="246" customFormat="1" ht="27" customHeight="1">
      <c r="A146" s="2"/>
      <c r="B146" s="2"/>
      <c r="C146" s="2"/>
      <c r="D146" s="2"/>
      <c r="E146" s="2"/>
      <c r="F146" s="2"/>
      <c r="G146" s="2"/>
      <c r="H146" s="2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row>
    <row r="147" spans="1:35" s="246" customFormat="1" ht="27" customHeight="1">
      <c r="A147" s="2"/>
      <c r="B147" s="2"/>
      <c r="C147" s="2"/>
      <c r="D147" s="2"/>
      <c r="E147" s="2"/>
      <c r="F147" s="2"/>
      <c r="G147" s="2"/>
      <c r="H147" s="2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row>
    <row r="148" spans="1:35" s="246" customFormat="1" ht="27" customHeight="1">
      <c r="A148" s="2"/>
      <c r="B148" s="2"/>
      <c r="C148" s="2"/>
      <c r="D148" s="2"/>
      <c r="E148" s="2"/>
      <c r="F148" s="2"/>
      <c r="G148" s="2"/>
      <c r="H148" s="2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row>
    <row r="149" spans="1:35" s="246" customFormat="1" ht="27" customHeight="1">
      <c r="A149" s="2"/>
      <c r="B149" s="2"/>
      <c r="C149" s="2"/>
      <c r="D149" s="2"/>
      <c r="E149" s="2"/>
      <c r="F149" s="2"/>
      <c r="G149" s="2"/>
      <c r="H149" s="2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row>
    <row r="150" spans="1:35" s="246" customFormat="1" ht="27" customHeight="1">
      <c r="A150" s="2"/>
      <c r="B150" s="2"/>
      <c r="C150" s="2"/>
      <c r="D150" s="2"/>
      <c r="E150" s="2"/>
      <c r="F150" s="2"/>
      <c r="G150" s="2"/>
      <c r="H150" s="2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row>
    <row r="151" spans="1:35" s="246" customFormat="1" ht="27" customHeight="1">
      <c r="A151" s="2"/>
      <c r="B151" s="2"/>
      <c r="C151" s="2"/>
      <c r="D151" s="2"/>
      <c r="E151" s="2"/>
      <c r="F151" s="2"/>
      <c r="G151" s="2"/>
      <c r="H151" s="2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row>
    <row r="152" spans="1:35" s="246" customFormat="1" ht="27" customHeight="1">
      <c r="A152" s="2"/>
      <c r="B152" s="2"/>
      <c r="C152" s="2"/>
      <c r="D152" s="2"/>
      <c r="E152" s="2"/>
      <c r="F152" s="2"/>
      <c r="G152" s="2"/>
      <c r="H152" s="2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row>
    <row r="153" spans="1:35" s="246" customFormat="1" ht="27" customHeight="1">
      <c r="A153" s="2"/>
      <c r="B153" s="2"/>
      <c r="C153" s="2"/>
      <c r="D153" s="2"/>
      <c r="E153" s="2"/>
      <c r="F153" s="2"/>
      <c r="G153" s="2"/>
      <c r="H153" s="2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row>
    <row r="154" spans="1:35" s="246" customFormat="1" ht="27" customHeight="1">
      <c r="A154" s="2"/>
      <c r="B154" s="2"/>
      <c r="C154" s="2"/>
      <c r="D154" s="2"/>
      <c r="E154" s="2"/>
      <c r="F154" s="2"/>
      <c r="G154" s="2"/>
      <c r="H154" s="2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row>
    <row r="155" spans="1:35" s="246" customFormat="1" ht="27" customHeight="1">
      <c r="A155" s="2"/>
      <c r="B155" s="2"/>
      <c r="C155" s="2"/>
      <c r="D155" s="2"/>
      <c r="E155" s="2"/>
      <c r="F155" s="2"/>
      <c r="G155" s="2"/>
      <c r="H155" s="2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row>
    <row r="156" spans="1:35" s="246" customFormat="1" ht="27" customHeight="1">
      <c r="A156" s="2"/>
      <c r="B156" s="2"/>
      <c r="C156" s="2"/>
      <c r="D156" s="2"/>
      <c r="E156" s="2"/>
      <c r="F156" s="2"/>
      <c r="G156" s="2"/>
      <c r="H156" s="2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row>
    <row r="157" spans="1:35" s="246" customFormat="1" ht="27" customHeight="1">
      <c r="A157" s="2"/>
      <c r="B157" s="2"/>
      <c r="C157" s="2"/>
      <c r="D157" s="2"/>
      <c r="E157" s="2"/>
      <c r="F157" s="2"/>
      <c r="G157" s="2"/>
      <c r="H157" s="2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row>
    <row r="158" spans="1:35" s="246" customFormat="1" ht="27" customHeight="1">
      <c r="A158" s="2"/>
      <c r="B158" s="2"/>
      <c r="C158" s="2"/>
      <c r="D158" s="2"/>
      <c r="E158" s="2"/>
      <c r="F158" s="2"/>
      <c r="G158" s="2"/>
      <c r="H158" s="2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row>
    <row r="159" spans="1:35" s="246" customFormat="1" ht="27" customHeight="1">
      <c r="A159" s="2"/>
      <c r="B159" s="2"/>
      <c r="C159" s="2"/>
      <c r="D159" s="2"/>
      <c r="E159" s="2"/>
      <c r="F159" s="2"/>
      <c r="G159" s="2"/>
      <c r="H159" s="2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row>
    <row r="160" spans="1:35" s="246" customFormat="1" ht="27" customHeight="1">
      <c r="A160" s="2"/>
      <c r="B160" s="2"/>
      <c r="C160" s="2"/>
      <c r="D160" s="2"/>
      <c r="E160" s="2"/>
      <c r="F160" s="2"/>
      <c r="G160" s="2"/>
      <c r="H160" s="2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row>
    <row r="161" spans="1:35" s="246" customFormat="1" ht="27" customHeight="1">
      <c r="A161" s="2"/>
      <c r="B161" s="2"/>
      <c r="C161" s="2"/>
      <c r="D161" s="2"/>
      <c r="E161" s="2"/>
      <c r="F161" s="2"/>
      <c r="G161" s="2"/>
      <c r="H161" s="2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row>
    <row r="162" spans="1:35" s="246" customFormat="1" ht="27" customHeight="1">
      <c r="A162" s="2"/>
      <c r="B162" s="2"/>
      <c r="C162" s="2"/>
      <c r="D162" s="2"/>
      <c r="E162" s="2"/>
      <c r="F162" s="2"/>
      <c r="G162" s="2"/>
      <c r="H162" s="2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row>
    <row r="163" spans="1:35" s="246" customFormat="1" ht="27" customHeight="1">
      <c r="A163" s="2"/>
      <c r="B163" s="2"/>
      <c r="C163" s="2"/>
      <c r="D163" s="2"/>
      <c r="E163" s="2"/>
      <c r="F163" s="2"/>
      <c r="G163" s="2"/>
      <c r="H163" s="2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row>
    <row r="164" spans="1:35" s="246" customFormat="1" ht="27" customHeight="1">
      <c r="A164" s="2"/>
      <c r="B164" s="2"/>
      <c r="C164" s="2"/>
      <c r="D164" s="2"/>
      <c r="E164" s="2"/>
      <c r="F164" s="2"/>
      <c r="G164" s="2"/>
      <c r="H164" s="2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row>
    <row r="165" spans="1:35" s="246" customFormat="1" ht="27" customHeight="1">
      <c r="A165" s="2"/>
      <c r="B165" s="2"/>
      <c r="C165" s="2"/>
      <c r="D165" s="2"/>
      <c r="E165" s="2"/>
      <c r="F165" s="2"/>
      <c r="G165" s="2"/>
      <c r="H165" s="2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row>
    <row r="166" spans="1:35" s="246" customFormat="1" ht="27" customHeight="1">
      <c r="A166" s="2"/>
      <c r="B166" s="2"/>
      <c r="C166" s="2"/>
      <c r="D166" s="2"/>
      <c r="E166" s="2"/>
      <c r="F166" s="2"/>
      <c r="G166" s="2"/>
      <c r="H166" s="2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row>
    <row r="167" spans="1:35" s="246" customFormat="1" ht="27" customHeight="1">
      <c r="A167" s="2"/>
      <c r="B167" s="2"/>
      <c r="C167" s="2"/>
      <c r="D167" s="2"/>
      <c r="E167" s="2"/>
      <c r="F167" s="2"/>
      <c r="G167" s="2"/>
      <c r="H167" s="2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row>
    <row r="168" spans="1:35" s="246" customFormat="1" ht="27" customHeight="1">
      <c r="A168" s="2"/>
      <c r="B168" s="2"/>
      <c r="C168" s="2"/>
      <c r="D168" s="2"/>
      <c r="E168" s="2"/>
      <c r="F168" s="2"/>
      <c r="G168" s="2"/>
      <c r="H168" s="2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row>
    <row r="169" spans="1:35" s="246" customFormat="1" ht="27" customHeight="1">
      <c r="A169" s="2"/>
      <c r="B169" s="2"/>
      <c r="C169" s="2"/>
      <c r="D169" s="2"/>
      <c r="E169" s="2"/>
      <c r="F169" s="2"/>
      <c r="G169" s="2"/>
      <c r="H169" s="2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row>
    <row r="170" spans="1:35" s="246" customFormat="1" ht="27" customHeight="1">
      <c r="A170" s="2"/>
      <c r="B170" s="2"/>
      <c r="C170" s="2"/>
      <c r="D170" s="2"/>
      <c r="E170" s="2"/>
      <c r="F170" s="2"/>
      <c r="G170" s="2"/>
      <c r="H170" s="2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row>
    <row r="171" spans="1:35" s="246" customFormat="1" ht="27" customHeight="1">
      <c r="A171" s="2"/>
      <c r="B171" s="2"/>
      <c r="C171" s="2"/>
      <c r="D171" s="2"/>
      <c r="E171" s="2"/>
      <c r="F171" s="2"/>
      <c r="G171" s="2"/>
      <c r="H171" s="2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row>
    <row r="172" spans="1:35" s="246" customFormat="1" ht="27" customHeight="1">
      <c r="A172" s="2"/>
      <c r="B172" s="2"/>
      <c r="C172" s="2"/>
      <c r="D172" s="2"/>
      <c r="E172" s="2"/>
      <c r="F172" s="2"/>
      <c r="G172" s="2"/>
      <c r="H172" s="2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row>
    <row r="173" spans="1:35" s="246" customFormat="1" ht="27" customHeight="1">
      <c r="A173" s="2"/>
      <c r="B173" s="2"/>
      <c r="C173" s="2"/>
      <c r="D173" s="2"/>
      <c r="E173" s="2"/>
      <c r="F173" s="2"/>
      <c r="G173" s="2"/>
      <c r="H173" s="2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row>
    <row r="174" spans="1:35" s="246" customFormat="1" ht="27" customHeight="1">
      <c r="A174" s="2"/>
      <c r="B174" s="2"/>
      <c r="C174" s="2"/>
      <c r="D174" s="2"/>
      <c r="E174" s="2"/>
      <c r="F174" s="2"/>
      <c r="G174" s="2"/>
      <c r="H174" s="2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row>
    <row r="175" spans="1:35" s="246" customFormat="1" ht="27" customHeight="1">
      <c r="A175" s="2"/>
      <c r="B175" s="2"/>
      <c r="C175" s="2"/>
      <c r="D175" s="2"/>
      <c r="E175" s="2"/>
      <c r="F175" s="2"/>
      <c r="G175" s="2"/>
      <c r="H175" s="2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row>
    <row r="176" spans="1:35" s="246" customFormat="1" ht="27" customHeight="1">
      <c r="A176" s="2"/>
      <c r="B176" s="2"/>
      <c r="C176" s="2"/>
      <c r="D176" s="2"/>
      <c r="E176" s="2"/>
      <c r="F176" s="2"/>
      <c r="G176" s="2"/>
      <c r="H176" s="2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row>
    <row r="177" spans="1:35" s="246" customFormat="1" ht="27" customHeight="1">
      <c r="A177" s="2"/>
      <c r="B177" s="2"/>
      <c r="C177" s="2"/>
      <c r="D177" s="2"/>
      <c r="E177" s="2"/>
      <c r="F177" s="2"/>
      <c r="G177" s="2"/>
      <c r="H177" s="2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row>
    <row r="178" spans="1:35" s="246" customFormat="1" ht="27" customHeight="1">
      <c r="A178" s="2"/>
      <c r="B178" s="2"/>
      <c r="C178" s="2"/>
      <c r="D178" s="2"/>
      <c r="E178" s="2"/>
      <c r="F178" s="2"/>
      <c r="G178" s="2"/>
      <c r="H178" s="2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row>
    <row r="179" spans="1:35" s="246" customFormat="1" ht="27" customHeight="1">
      <c r="A179" s="2"/>
      <c r="B179" s="2"/>
      <c r="C179" s="2"/>
      <c r="D179" s="2"/>
      <c r="E179" s="2"/>
      <c r="F179" s="2"/>
      <c r="G179" s="2"/>
      <c r="H179" s="2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row>
    <row r="180" spans="1:35" s="246" customFormat="1" ht="27" customHeight="1">
      <c r="A180" s="2"/>
      <c r="B180" s="2"/>
      <c r="C180" s="2"/>
      <c r="D180" s="2"/>
      <c r="E180" s="2"/>
      <c r="F180" s="2"/>
      <c r="G180" s="2"/>
      <c r="H180" s="2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row>
    <row r="181" spans="1:35" s="246" customFormat="1" ht="27" customHeight="1">
      <c r="A181" s="2"/>
      <c r="B181" s="2"/>
      <c r="C181" s="2"/>
      <c r="D181" s="2"/>
      <c r="E181" s="2"/>
      <c r="F181" s="2"/>
      <c r="G181" s="2"/>
      <c r="H181" s="2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row>
    <row r="182" spans="1:35" s="246" customFormat="1" ht="27" customHeight="1">
      <c r="A182" s="2"/>
      <c r="B182" s="2"/>
      <c r="C182" s="2"/>
      <c r="D182" s="2"/>
      <c r="E182" s="2"/>
      <c r="F182" s="2"/>
      <c r="G182" s="2"/>
      <c r="H182" s="2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row>
    <row r="183" spans="1:35" s="246" customFormat="1" ht="27" customHeight="1">
      <c r="A183" s="2"/>
      <c r="B183" s="2"/>
      <c r="C183" s="2"/>
      <c r="D183" s="2"/>
      <c r="E183" s="2"/>
      <c r="F183" s="2"/>
      <c r="G183" s="2"/>
      <c r="H183" s="2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row>
    <row r="184" spans="1:35" s="246" customFormat="1" ht="27" customHeight="1">
      <c r="A184" s="2"/>
      <c r="B184" s="2"/>
      <c r="C184" s="2"/>
      <c r="D184" s="2"/>
      <c r="E184" s="2"/>
      <c r="F184" s="2"/>
      <c r="G184" s="2"/>
      <c r="H184" s="2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row>
    <row r="185" spans="1:35" s="246" customFormat="1" ht="27" customHeight="1">
      <c r="A185" s="2"/>
      <c r="B185" s="2"/>
      <c r="C185" s="2"/>
      <c r="D185" s="2"/>
      <c r="E185" s="2"/>
      <c r="F185" s="2"/>
      <c r="G185" s="2"/>
      <c r="H185" s="2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row>
    <row r="186" spans="1:35" s="246" customFormat="1" ht="27" customHeight="1">
      <c r="A186" s="2"/>
      <c r="B186" s="2"/>
      <c r="C186" s="2"/>
      <c r="D186" s="2"/>
      <c r="E186" s="2"/>
      <c r="F186" s="2"/>
      <c r="G186" s="2"/>
      <c r="H186" s="2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row>
    <row r="187" spans="1:35" s="246" customFormat="1" ht="27" customHeight="1">
      <c r="A187" s="2"/>
      <c r="B187" s="2"/>
      <c r="C187" s="2"/>
      <c r="D187" s="2"/>
      <c r="E187" s="2"/>
      <c r="F187" s="2"/>
      <c r="G187" s="2"/>
      <c r="H187" s="2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row>
    <row r="188" spans="1:35" s="246" customFormat="1" ht="27" customHeight="1">
      <c r="A188" s="2"/>
      <c r="B188" s="2"/>
      <c r="C188" s="2"/>
      <c r="D188" s="2"/>
      <c r="E188" s="2"/>
      <c r="F188" s="2"/>
      <c r="G188" s="2"/>
      <c r="H188" s="2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row>
    <row r="189" spans="1:35" s="246" customFormat="1" ht="27" customHeight="1">
      <c r="A189" s="2"/>
      <c r="B189" s="2"/>
      <c r="C189" s="2"/>
      <c r="D189" s="2"/>
      <c r="E189" s="2"/>
      <c r="F189" s="2"/>
      <c r="G189" s="2"/>
      <c r="H189" s="2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row>
    <row r="190" spans="1:35" s="246" customFormat="1" ht="27" customHeight="1">
      <c r="A190" s="2"/>
      <c r="B190" s="2"/>
      <c r="C190" s="2"/>
      <c r="D190" s="2"/>
      <c r="E190" s="2"/>
      <c r="F190" s="2"/>
      <c r="G190" s="2"/>
      <c r="H190" s="2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row>
    <row r="191" spans="1:35" s="246" customFormat="1" ht="27" customHeight="1">
      <c r="A191" s="2"/>
      <c r="B191" s="2"/>
      <c r="C191" s="2"/>
      <c r="D191" s="2"/>
      <c r="E191" s="2"/>
      <c r="F191" s="2"/>
      <c r="G191" s="2"/>
      <c r="H191" s="2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row>
    <row r="192" spans="1:35" s="246" customFormat="1" ht="27" customHeight="1">
      <c r="A192" s="2"/>
      <c r="B192" s="2"/>
      <c r="C192" s="2"/>
      <c r="D192" s="2"/>
      <c r="E192" s="2"/>
      <c r="F192" s="2"/>
      <c r="G192" s="2"/>
      <c r="H192" s="2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row>
    <row r="193" spans="1:35" s="246" customFormat="1" ht="27" customHeight="1">
      <c r="A193" s="2"/>
      <c r="B193" s="2"/>
      <c r="C193" s="2"/>
      <c r="D193" s="2"/>
      <c r="E193" s="2"/>
      <c r="F193" s="2"/>
      <c r="G193" s="2"/>
      <c r="H193" s="2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row>
    <row r="194" spans="1:35" s="246" customFormat="1" ht="27" customHeight="1">
      <c r="A194" s="2"/>
      <c r="B194" s="2"/>
      <c r="C194" s="2"/>
      <c r="D194" s="2"/>
      <c r="E194" s="2"/>
      <c r="F194" s="2"/>
      <c r="G194" s="2"/>
      <c r="H194" s="2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row>
    <row r="195" spans="1:35" s="246" customFormat="1" ht="27" customHeight="1">
      <c r="A195" s="2"/>
      <c r="B195" s="2"/>
      <c r="C195" s="2"/>
      <c r="D195" s="2"/>
      <c r="E195" s="2"/>
      <c r="F195" s="2"/>
      <c r="G195" s="2"/>
      <c r="H195" s="2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row>
    <row r="196" spans="1:35" s="246" customFormat="1" ht="27" customHeight="1">
      <c r="A196" s="2"/>
      <c r="B196" s="2"/>
      <c r="C196" s="2"/>
      <c r="D196" s="2"/>
      <c r="E196" s="2"/>
      <c r="F196" s="2"/>
      <c r="G196" s="2"/>
      <c r="H196" s="2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row>
    <row r="197" spans="1:35" s="246" customFormat="1" ht="27" customHeight="1">
      <c r="A197" s="2"/>
      <c r="B197" s="2"/>
      <c r="C197" s="2"/>
      <c r="D197" s="2"/>
      <c r="E197" s="2"/>
      <c r="F197" s="2"/>
      <c r="G197" s="2"/>
      <c r="H197" s="2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row>
    <row r="198" spans="1:35" s="246" customFormat="1" ht="27" customHeight="1">
      <c r="A198" s="2"/>
      <c r="B198" s="2"/>
      <c r="C198" s="2"/>
      <c r="D198" s="2"/>
      <c r="E198" s="2"/>
      <c r="F198" s="2"/>
      <c r="G198" s="2"/>
      <c r="H198" s="2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row>
    <row r="199" spans="1:35" s="246" customFormat="1" ht="27" customHeight="1">
      <c r="A199" s="2"/>
      <c r="B199" s="2"/>
      <c r="C199" s="2"/>
      <c r="D199" s="2"/>
      <c r="E199" s="2"/>
      <c r="F199" s="2"/>
      <c r="G199" s="2"/>
      <c r="H199" s="2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row>
    <row r="200" spans="1:35" s="246" customFormat="1" ht="27" customHeight="1">
      <c r="A200" s="2"/>
      <c r="B200" s="2"/>
      <c r="C200" s="2"/>
      <c r="D200" s="2"/>
      <c r="E200" s="2"/>
      <c r="F200" s="2"/>
      <c r="G200" s="2"/>
      <c r="H200" s="2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row>
    <row r="201" spans="1:35" s="246" customFormat="1" ht="27" customHeight="1">
      <c r="A201" s="2"/>
      <c r="B201" s="2"/>
      <c r="C201" s="2"/>
      <c r="D201" s="2"/>
      <c r="E201" s="2"/>
      <c r="F201" s="2"/>
      <c r="G201" s="2"/>
      <c r="H201" s="2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row>
    <row r="202" spans="1:35" s="246" customFormat="1" ht="27" customHeight="1">
      <c r="A202" s="2"/>
      <c r="B202" s="2"/>
      <c r="C202" s="2"/>
      <c r="D202" s="2"/>
      <c r="E202" s="2"/>
      <c r="F202" s="2"/>
      <c r="G202" s="2"/>
      <c r="H202" s="2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row>
    <row r="203" spans="1:35" s="246" customFormat="1" ht="27" customHeight="1">
      <c r="A203" s="2"/>
      <c r="B203" s="2"/>
      <c r="C203" s="2"/>
      <c r="D203" s="2"/>
      <c r="E203" s="2"/>
      <c r="F203" s="2"/>
      <c r="G203" s="2"/>
      <c r="H203" s="2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row>
    <row r="204" spans="1:35" s="246" customFormat="1" ht="27" customHeight="1">
      <c r="A204" s="2"/>
      <c r="B204" s="2"/>
      <c r="C204" s="2"/>
      <c r="D204" s="2"/>
      <c r="E204" s="2"/>
      <c r="F204" s="2"/>
      <c r="G204" s="2"/>
      <c r="H204" s="2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row>
    <row r="205" spans="1:35" s="246" customFormat="1" ht="27" customHeight="1">
      <c r="A205" s="2"/>
      <c r="B205" s="2"/>
      <c r="C205" s="2"/>
      <c r="D205" s="2"/>
      <c r="E205" s="2"/>
      <c r="F205" s="2"/>
      <c r="G205" s="2"/>
      <c r="H205" s="2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row>
    <row r="206" spans="1:35" s="246" customFormat="1" ht="27" customHeight="1">
      <c r="A206" s="2"/>
      <c r="B206" s="2"/>
      <c r="C206" s="2"/>
      <c r="D206" s="2"/>
      <c r="E206" s="2"/>
      <c r="F206" s="2"/>
      <c r="G206" s="2"/>
      <c r="H206" s="2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row>
    <row r="207" spans="1:35" s="246" customFormat="1" ht="27" customHeight="1">
      <c r="A207" s="2"/>
      <c r="B207" s="2"/>
      <c r="C207" s="2"/>
      <c r="D207" s="2"/>
      <c r="E207" s="2"/>
      <c r="F207" s="2"/>
      <c r="G207" s="2"/>
      <c r="H207" s="2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row>
    <row r="208" spans="1:35" s="246" customFormat="1" ht="27" customHeight="1">
      <c r="A208" s="2"/>
      <c r="B208" s="2"/>
      <c r="C208" s="2"/>
      <c r="D208" s="2"/>
      <c r="E208" s="2"/>
      <c r="F208" s="2"/>
      <c r="G208" s="2"/>
      <c r="H208" s="2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row>
    <row r="209" spans="1:35" s="246" customFormat="1" ht="27" customHeight="1">
      <c r="A209" s="2"/>
      <c r="B209" s="2"/>
      <c r="C209" s="2"/>
      <c r="D209" s="2"/>
      <c r="E209" s="2"/>
      <c r="F209" s="2"/>
      <c r="G209" s="2"/>
      <c r="H209" s="2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row>
    <row r="210" spans="1:35" s="246" customFormat="1" ht="27" customHeight="1">
      <c r="A210" s="2"/>
      <c r="B210" s="2"/>
      <c r="C210" s="2"/>
      <c r="D210" s="2"/>
      <c r="E210" s="2"/>
      <c r="F210" s="2"/>
      <c r="G210" s="2"/>
      <c r="H210" s="2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row>
    <row r="211" spans="1:35" s="246" customFormat="1" ht="27" customHeight="1">
      <c r="A211" s="2"/>
      <c r="B211" s="2"/>
      <c r="C211" s="2"/>
      <c r="D211" s="2"/>
      <c r="E211" s="2"/>
      <c r="F211" s="2"/>
      <c r="G211" s="2"/>
      <c r="H211" s="2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row>
    <row r="212" spans="1:35" s="246" customFormat="1" ht="27" customHeight="1">
      <c r="A212" s="2"/>
      <c r="B212" s="2"/>
      <c r="C212" s="2"/>
      <c r="D212" s="2"/>
      <c r="E212" s="2"/>
      <c r="F212" s="2"/>
      <c r="G212" s="2"/>
      <c r="H212" s="2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row>
    <row r="213" spans="1:35" s="246" customFormat="1" ht="27" customHeight="1">
      <c r="A213" s="2"/>
      <c r="B213" s="2"/>
      <c r="C213" s="2"/>
      <c r="D213" s="2"/>
      <c r="E213" s="2"/>
      <c r="F213" s="2"/>
      <c r="G213" s="2"/>
      <c r="H213" s="2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row>
    <row r="214" spans="1:35" s="246" customFormat="1" ht="27" customHeight="1">
      <c r="A214" s="2"/>
      <c r="B214" s="2"/>
      <c r="C214" s="2"/>
      <c r="D214" s="2"/>
      <c r="E214" s="2"/>
      <c r="F214" s="2"/>
      <c r="G214" s="2"/>
      <c r="H214" s="2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row>
    <row r="215" spans="1:35" s="246" customFormat="1" ht="27" customHeight="1">
      <c r="A215" s="2"/>
      <c r="B215" s="2"/>
      <c r="C215" s="2"/>
      <c r="D215" s="2"/>
      <c r="E215" s="2"/>
      <c r="F215" s="2"/>
      <c r="G215" s="2"/>
      <c r="H215" s="2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row>
    <row r="216" spans="1:35" s="246" customFormat="1" ht="27" customHeight="1">
      <c r="A216" s="2"/>
      <c r="B216" s="2"/>
      <c r="C216" s="2"/>
      <c r="D216" s="2"/>
      <c r="E216" s="2"/>
      <c r="F216" s="2"/>
      <c r="G216" s="2"/>
      <c r="H216" s="2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row>
    <row r="217" spans="1:35" s="246" customFormat="1" ht="27" customHeight="1">
      <c r="A217" s="2"/>
      <c r="B217" s="2"/>
      <c r="C217" s="2"/>
      <c r="D217" s="2"/>
      <c r="E217" s="2"/>
      <c r="F217" s="2"/>
      <c r="G217" s="2"/>
      <c r="H217" s="2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row>
    <row r="218" spans="1:35" s="246" customFormat="1" ht="27" customHeight="1">
      <c r="A218" s="2"/>
      <c r="B218" s="2"/>
      <c r="C218" s="2"/>
      <c r="D218" s="2"/>
      <c r="E218" s="2"/>
      <c r="F218" s="2"/>
      <c r="G218" s="2"/>
      <c r="H218" s="2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row>
    <row r="219" spans="1:35" s="246" customFormat="1" ht="27" customHeight="1">
      <c r="A219" s="2"/>
      <c r="B219" s="2"/>
      <c r="C219" s="2"/>
      <c r="D219" s="2"/>
      <c r="E219" s="2"/>
      <c r="F219" s="2"/>
      <c r="G219" s="2"/>
      <c r="H219" s="2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row>
    <row r="220" spans="1:35" s="246" customFormat="1" ht="27" customHeight="1">
      <c r="A220" s="2"/>
      <c r="B220" s="2"/>
      <c r="C220" s="2"/>
      <c r="D220" s="2"/>
      <c r="E220" s="2"/>
      <c r="F220" s="2"/>
      <c r="G220" s="2"/>
      <c r="H220" s="2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row>
    <row r="221" spans="1:35" s="246" customFormat="1" ht="27" customHeight="1">
      <c r="A221" s="2"/>
      <c r="B221" s="2"/>
      <c r="C221" s="2"/>
      <c r="D221" s="2"/>
      <c r="E221" s="2"/>
      <c r="F221" s="2"/>
      <c r="G221" s="2"/>
      <c r="H221" s="2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row>
    <row r="222" spans="1:35" s="246" customFormat="1" ht="27" customHeight="1">
      <c r="A222" s="2"/>
      <c r="B222" s="2"/>
      <c r="C222" s="2"/>
      <c r="D222" s="2"/>
      <c r="E222" s="2"/>
      <c r="F222" s="2"/>
      <c r="G222" s="2"/>
      <c r="H222" s="2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row>
    <row r="223" spans="1:35" s="246" customFormat="1" ht="27" customHeight="1">
      <c r="A223" s="2"/>
      <c r="B223" s="2"/>
      <c r="C223" s="2"/>
      <c r="D223" s="2"/>
      <c r="E223" s="2"/>
      <c r="F223" s="2"/>
      <c r="G223" s="2"/>
      <c r="H223" s="2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row>
    <row r="224" spans="1:35" s="246" customFormat="1" ht="27" customHeight="1">
      <c r="A224" s="2"/>
      <c r="B224" s="2"/>
      <c r="C224" s="2"/>
      <c r="D224" s="2"/>
      <c r="E224" s="2"/>
      <c r="F224" s="2"/>
      <c r="G224" s="2"/>
      <c r="H224" s="2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row>
    <row r="225" spans="1:35" s="246" customFormat="1" ht="27" customHeight="1">
      <c r="A225" s="2"/>
      <c r="B225" s="2"/>
      <c r="C225" s="2"/>
      <c r="D225" s="2"/>
      <c r="E225" s="2"/>
      <c r="F225" s="2"/>
      <c r="G225" s="2"/>
      <c r="H225" s="2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row>
    <row r="226" spans="1:35" s="246" customFormat="1" ht="27" customHeight="1">
      <c r="A226" s="2"/>
      <c r="B226" s="2"/>
      <c r="C226" s="2"/>
      <c r="D226" s="2"/>
      <c r="E226" s="2"/>
      <c r="F226" s="2"/>
      <c r="G226" s="2"/>
      <c r="H226" s="2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row>
    <row r="227" spans="1:35" s="246" customFormat="1" ht="27" customHeight="1">
      <c r="A227" s="2"/>
      <c r="B227" s="2"/>
      <c r="C227" s="2"/>
      <c r="D227" s="2"/>
      <c r="E227" s="2"/>
      <c r="F227" s="2"/>
      <c r="G227" s="2"/>
      <c r="H227" s="2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row>
    <row r="228" spans="1:35" s="246" customFormat="1" ht="27" customHeight="1">
      <c r="A228" s="2"/>
      <c r="B228" s="2"/>
      <c r="C228" s="2"/>
      <c r="D228" s="2"/>
      <c r="E228" s="2"/>
      <c r="F228" s="2"/>
      <c r="G228" s="2"/>
      <c r="H228" s="2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row>
    <row r="229" spans="1:35" s="246" customFormat="1" ht="27" customHeight="1">
      <c r="A229" s="2"/>
      <c r="B229" s="2"/>
      <c r="C229" s="2"/>
      <c r="D229" s="2"/>
      <c r="E229" s="2"/>
      <c r="F229" s="2"/>
      <c r="G229" s="2"/>
      <c r="H229" s="2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row>
    <row r="230" spans="1:35" s="246" customFormat="1" ht="27" customHeight="1">
      <c r="A230" s="2"/>
      <c r="B230" s="2"/>
      <c r="C230" s="2"/>
      <c r="D230" s="2"/>
      <c r="E230" s="2"/>
      <c r="F230" s="2"/>
      <c r="G230" s="2"/>
      <c r="H230" s="2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row>
    <row r="231" spans="1:35" s="246" customFormat="1" ht="27" customHeight="1">
      <c r="A231" s="2"/>
      <c r="B231" s="2"/>
      <c r="C231" s="2"/>
      <c r="D231" s="2"/>
      <c r="E231" s="2"/>
      <c r="F231" s="2"/>
      <c r="G231" s="2"/>
      <c r="H231" s="2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row>
    <row r="232" spans="1:35" s="246" customFormat="1" ht="27" customHeight="1">
      <c r="A232" s="2"/>
      <c r="B232" s="2"/>
      <c r="C232" s="2"/>
      <c r="D232" s="2"/>
      <c r="E232" s="2"/>
      <c r="F232" s="2"/>
      <c r="G232" s="2"/>
      <c r="H232" s="2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row>
    <row r="233" spans="1:35" s="246" customFormat="1" ht="27" customHeight="1">
      <c r="A233" s="2"/>
      <c r="B233" s="2"/>
      <c r="C233" s="2"/>
      <c r="D233" s="2"/>
      <c r="E233" s="2"/>
      <c r="F233" s="2"/>
      <c r="G233" s="2"/>
      <c r="H233" s="2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row>
    <row r="234" spans="1:35" s="246" customFormat="1" ht="27" customHeight="1">
      <c r="A234" s="2"/>
      <c r="B234" s="2"/>
      <c r="C234" s="2"/>
      <c r="D234" s="2"/>
      <c r="E234" s="2"/>
      <c r="F234" s="2"/>
      <c r="G234" s="2"/>
      <c r="H234" s="2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row>
    <row r="235" spans="1:35" s="246" customFormat="1" ht="27" customHeight="1">
      <c r="A235" s="2"/>
      <c r="B235" s="2"/>
      <c r="C235" s="2"/>
      <c r="D235" s="2"/>
      <c r="E235" s="2"/>
      <c r="F235" s="2"/>
      <c r="G235" s="2"/>
      <c r="H235" s="2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row>
    <row r="236" spans="1:35" s="246" customFormat="1" ht="27" customHeight="1">
      <c r="A236" s="2"/>
      <c r="B236" s="2"/>
      <c r="C236" s="2"/>
      <c r="D236" s="2"/>
      <c r="E236" s="2"/>
      <c r="F236" s="2"/>
      <c r="G236" s="2"/>
      <c r="H236" s="2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row>
    <row r="237" spans="1:35" s="246" customFormat="1" ht="27" customHeight="1">
      <c r="A237" s="2"/>
      <c r="B237" s="2"/>
      <c r="C237" s="2"/>
      <c r="D237" s="2"/>
      <c r="E237" s="2"/>
      <c r="F237" s="2"/>
      <c r="G237" s="2"/>
      <c r="H237" s="2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row>
    <row r="238" spans="1:35" s="246" customFormat="1" ht="27" customHeight="1">
      <c r="A238" s="2"/>
      <c r="B238" s="2"/>
      <c r="C238" s="2"/>
      <c r="D238" s="2"/>
      <c r="E238" s="2"/>
      <c r="F238" s="2"/>
      <c r="G238" s="2"/>
      <c r="H238" s="2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row>
    <row r="239" spans="1:35" s="246" customFormat="1" ht="27" customHeight="1">
      <c r="A239" s="2"/>
      <c r="B239" s="2"/>
      <c r="C239" s="2"/>
      <c r="D239" s="2"/>
      <c r="E239" s="2"/>
      <c r="F239" s="2"/>
      <c r="G239" s="2"/>
      <c r="H239" s="2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row>
    <row r="240" spans="1:35" s="246" customFormat="1" ht="27" customHeight="1">
      <c r="A240" s="2"/>
      <c r="B240" s="2"/>
      <c r="C240" s="2"/>
      <c r="D240" s="2"/>
      <c r="E240" s="2"/>
      <c r="F240" s="2"/>
      <c r="G240" s="2"/>
      <c r="H240" s="2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row>
    <row r="241" spans="1:35" s="246" customFormat="1" ht="27" customHeight="1">
      <c r="A241" s="2"/>
      <c r="B241" s="2"/>
      <c r="C241" s="2"/>
      <c r="D241" s="2"/>
      <c r="E241" s="2"/>
      <c r="F241" s="2"/>
      <c r="G241" s="2"/>
      <c r="H241" s="2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row>
    <row r="242" spans="1:35" s="246" customFormat="1" ht="27" customHeight="1">
      <c r="A242" s="2"/>
      <c r="B242" s="2"/>
      <c r="C242" s="2"/>
      <c r="D242" s="2"/>
      <c r="E242" s="2"/>
      <c r="F242" s="2"/>
      <c r="G242" s="2"/>
      <c r="H242" s="2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row>
    <row r="243" spans="1:35" s="246" customFormat="1" ht="27" customHeight="1">
      <c r="A243" s="2"/>
      <c r="B243" s="2"/>
      <c r="C243" s="2"/>
      <c r="D243" s="2"/>
      <c r="E243" s="2"/>
      <c r="F243" s="2"/>
      <c r="G243" s="2"/>
      <c r="H243" s="2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row>
    <row r="244" spans="1:35" s="246" customFormat="1" ht="27" customHeight="1">
      <c r="A244" s="2"/>
      <c r="B244" s="2"/>
      <c r="C244" s="2"/>
      <c r="D244" s="2"/>
      <c r="E244" s="2"/>
      <c r="F244" s="2"/>
      <c r="G244" s="2"/>
      <c r="H244" s="2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row>
    <row r="245" spans="1:35" s="246" customFormat="1" ht="27" customHeight="1">
      <c r="A245" s="2"/>
      <c r="B245" s="2"/>
      <c r="C245" s="2"/>
      <c r="D245" s="2"/>
      <c r="E245" s="2"/>
      <c r="F245" s="2"/>
      <c r="G245" s="2"/>
      <c r="H245" s="2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row>
    <row r="246" spans="1:35" s="246" customFormat="1" ht="27" customHeight="1">
      <c r="A246" s="2"/>
      <c r="B246" s="2"/>
      <c r="C246" s="2"/>
      <c r="D246" s="2"/>
      <c r="E246" s="2"/>
      <c r="F246" s="2"/>
      <c r="G246" s="2"/>
      <c r="H246" s="2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row>
    <row r="247" spans="1:35" s="246" customFormat="1" ht="27" customHeight="1">
      <c r="A247" s="2"/>
      <c r="B247" s="2"/>
      <c r="C247" s="2"/>
      <c r="D247" s="2"/>
      <c r="E247" s="2"/>
      <c r="F247" s="2"/>
      <c r="G247" s="2"/>
      <c r="H247" s="2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row>
    <row r="248" spans="1:35" s="246" customFormat="1" ht="27" customHeight="1">
      <c r="A248" s="2"/>
      <c r="B248" s="2"/>
      <c r="C248" s="2"/>
      <c r="D248" s="2"/>
      <c r="E248" s="2"/>
      <c r="F248" s="2"/>
      <c r="G248" s="2"/>
      <c r="H248" s="2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row>
    <row r="249" spans="1:35" s="246" customFormat="1" ht="27" customHeight="1">
      <c r="A249" s="2"/>
      <c r="B249" s="2"/>
      <c r="C249" s="2"/>
      <c r="D249" s="2"/>
      <c r="E249" s="2"/>
      <c r="F249" s="2"/>
      <c r="G249" s="2"/>
      <c r="H249" s="2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row>
    <row r="250" spans="1:35" s="246" customFormat="1" ht="27" customHeight="1">
      <c r="A250" s="2"/>
      <c r="B250" s="2"/>
      <c r="C250" s="2"/>
      <c r="D250" s="2"/>
      <c r="E250" s="2"/>
      <c r="F250" s="2"/>
      <c r="G250" s="2"/>
      <c r="H250" s="2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row>
    <row r="251" spans="1:35" s="246" customFormat="1" ht="27" customHeight="1">
      <c r="A251" s="2"/>
      <c r="B251" s="2"/>
      <c r="C251" s="2"/>
      <c r="D251" s="2"/>
      <c r="E251" s="2"/>
      <c r="F251" s="2"/>
      <c r="G251" s="2"/>
      <c r="H251" s="2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row>
    <row r="252" spans="1:35" s="246" customFormat="1" ht="27" customHeight="1">
      <c r="A252" s="2"/>
      <c r="B252" s="2"/>
      <c r="C252" s="2"/>
      <c r="D252" s="2"/>
      <c r="E252" s="2"/>
      <c r="F252" s="2"/>
      <c r="G252" s="2"/>
      <c r="H252" s="2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row>
    <row r="253" spans="1:35" s="246" customFormat="1" ht="27" customHeight="1">
      <c r="A253" s="2"/>
      <c r="B253" s="2"/>
      <c r="C253" s="2"/>
      <c r="D253" s="2"/>
      <c r="E253" s="2"/>
      <c r="F253" s="2"/>
      <c r="G253" s="2"/>
      <c r="H253" s="2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row>
    <row r="254" spans="1:35" s="246" customFormat="1" ht="27" customHeight="1">
      <c r="A254" s="2"/>
      <c r="B254" s="2"/>
      <c r="C254" s="2"/>
      <c r="D254" s="2"/>
      <c r="E254" s="2"/>
      <c r="F254" s="2"/>
      <c r="G254" s="2"/>
      <c r="H254" s="2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row>
    <row r="255" spans="1:35" s="246" customFormat="1" ht="27" customHeight="1">
      <c r="A255" s="2"/>
      <c r="B255" s="2"/>
      <c r="C255" s="2"/>
      <c r="D255" s="2"/>
      <c r="E255" s="2"/>
      <c r="F255" s="2"/>
      <c r="G255" s="2"/>
      <c r="H255" s="2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row>
    <row r="256" spans="1:35" s="246" customFormat="1" ht="27" customHeight="1">
      <c r="A256" s="2"/>
      <c r="B256" s="2"/>
      <c r="C256" s="2"/>
      <c r="D256" s="2"/>
      <c r="E256" s="2"/>
      <c r="F256" s="2"/>
      <c r="G256" s="2"/>
      <c r="H256" s="2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row>
    <row r="257" spans="1:35" s="246" customFormat="1" ht="27" customHeight="1">
      <c r="A257" s="2"/>
      <c r="B257" s="2"/>
      <c r="C257" s="2"/>
      <c r="D257" s="2"/>
      <c r="E257" s="2"/>
      <c r="F257" s="2"/>
      <c r="G257" s="2"/>
      <c r="H257" s="2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row>
    <row r="258" spans="1:35" s="246" customFormat="1" ht="27" customHeight="1">
      <c r="A258" s="2"/>
      <c r="B258" s="2"/>
      <c r="C258" s="2"/>
      <c r="D258" s="2"/>
      <c r="E258" s="2"/>
      <c r="F258" s="2"/>
      <c r="G258" s="2"/>
      <c r="H258" s="2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row>
    <row r="259" spans="1:35" s="246" customFormat="1" ht="27" customHeight="1">
      <c r="A259" s="2"/>
      <c r="B259" s="2"/>
      <c r="C259" s="2"/>
      <c r="D259" s="2"/>
      <c r="E259" s="2"/>
      <c r="F259" s="2"/>
      <c r="G259" s="2"/>
      <c r="H259" s="2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row>
    <row r="260" spans="1:35" s="246" customFormat="1" ht="27" customHeight="1">
      <c r="A260" s="2"/>
      <c r="B260" s="2"/>
      <c r="C260" s="2"/>
      <c r="D260" s="2"/>
      <c r="E260" s="2"/>
      <c r="F260" s="2"/>
      <c r="G260" s="2"/>
      <c r="H260" s="2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row>
    <row r="261" spans="1:35" s="246" customFormat="1" ht="27" customHeight="1">
      <c r="A261" s="2"/>
      <c r="B261" s="2"/>
      <c r="C261" s="2"/>
      <c r="D261" s="2"/>
      <c r="E261" s="2"/>
      <c r="F261" s="2"/>
      <c r="G261" s="2"/>
      <c r="H261" s="2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row>
    <row r="262" spans="1:35" s="246" customFormat="1" ht="27" customHeight="1">
      <c r="A262" s="2"/>
      <c r="B262" s="2"/>
      <c r="C262" s="2"/>
      <c r="D262" s="2"/>
      <c r="E262" s="2"/>
      <c r="F262" s="2"/>
      <c r="G262" s="2"/>
      <c r="H262" s="2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row>
    <row r="263" spans="1:35" s="246" customFormat="1" ht="27" customHeight="1">
      <c r="A263" s="2"/>
      <c r="B263" s="2"/>
      <c r="C263" s="2"/>
      <c r="D263" s="2"/>
      <c r="E263" s="2"/>
      <c r="F263" s="2"/>
      <c r="G263" s="2"/>
      <c r="H263" s="2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row>
    <row r="264" spans="1:35" s="246" customFormat="1" ht="27" customHeight="1">
      <c r="A264" s="2"/>
      <c r="B264" s="2"/>
      <c r="C264" s="2"/>
      <c r="D264" s="2"/>
      <c r="E264" s="2"/>
      <c r="F264" s="2"/>
      <c r="G264" s="2"/>
      <c r="H264" s="2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row>
    <row r="265" spans="1:35" s="246" customFormat="1" ht="27" customHeight="1">
      <c r="A265" s="2"/>
      <c r="B265" s="2"/>
      <c r="C265" s="2"/>
      <c r="D265" s="2"/>
      <c r="E265" s="2"/>
      <c r="F265" s="2"/>
      <c r="G265" s="2"/>
      <c r="H265" s="2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row>
    <row r="266" spans="1:35" s="246" customFormat="1" ht="27" customHeight="1">
      <c r="A266" s="2"/>
      <c r="B266" s="2"/>
      <c r="C266" s="2"/>
      <c r="D266" s="2"/>
      <c r="E266" s="2"/>
      <c r="F266" s="2"/>
      <c r="G266" s="2"/>
      <c r="H266" s="2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row>
    <row r="267" spans="1:35" s="246" customFormat="1" ht="27" customHeight="1">
      <c r="A267" s="2"/>
      <c r="B267" s="2"/>
      <c r="C267" s="2"/>
      <c r="D267" s="2"/>
      <c r="E267" s="2"/>
      <c r="F267" s="2"/>
      <c r="G267" s="2"/>
      <c r="H267" s="2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row>
    <row r="268" spans="1:35" s="246" customFormat="1" ht="27" customHeight="1">
      <c r="A268" s="2"/>
      <c r="B268" s="2"/>
      <c r="C268" s="2"/>
      <c r="D268" s="2"/>
      <c r="E268" s="2"/>
      <c r="F268" s="2"/>
      <c r="G268" s="2"/>
      <c r="H268" s="2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row>
    <row r="269" spans="1:35" s="246" customFormat="1" ht="27" customHeight="1">
      <c r="A269" s="2"/>
      <c r="B269" s="2"/>
      <c r="C269" s="2"/>
      <c r="D269" s="2"/>
      <c r="E269" s="2"/>
      <c r="F269" s="2"/>
      <c r="G269" s="2"/>
      <c r="H269" s="2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row>
    <row r="270" spans="1:35" s="246" customFormat="1" ht="27" customHeight="1">
      <c r="A270" s="2"/>
      <c r="B270" s="2"/>
      <c r="C270" s="2"/>
      <c r="D270" s="2"/>
      <c r="E270" s="2"/>
      <c r="F270" s="2"/>
      <c r="G270" s="2"/>
      <c r="H270" s="2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row>
    <row r="271" spans="1:35" s="246" customFormat="1" ht="27" customHeight="1">
      <c r="A271" s="2"/>
      <c r="B271" s="2"/>
      <c r="C271" s="2"/>
      <c r="D271" s="2"/>
      <c r="E271" s="2"/>
      <c r="F271" s="2"/>
      <c r="G271" s="2"/>
      <c r="H271" s="2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row>
    <row r="272" spans="1:35" s="246" customFormat="1" ht="27" customHeight="1">
      <c r="A272" s="2"/>
      <c r="B272" s="2"/>
      <c r="C272" s="2"/>
      <c r="D272" s="2"/>
      <c r="E272" s="2"/>
      <c r="F272" s="2"/>
      <c r="G272" s="2"/>
      <c r="H272" s="2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row>
    <row r="273" spans="1:35" s="246" customFormat="1" ht="27" customHeight="1">
      <c r="A273" s="2"/>
      <c r="B273" s="2"/>
      <c r="C273" s="2"/>
      <c r="D273" s="2"/>
      <c r="E273" s="2"/>
      <c r="F273" s="2"/>
      <c r="G273" s="2"/>
      <c r="H273" s="2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row>
    <row r="274" spans="1:35" s="246" customFormat="1" ht="27" customHeight="1">
      <c r="A274" s="2"/>
      <c r="B274" s="2"/>
      <c r="C274" s="2"/>
      <c r="D274" s="2"/>
      <c r="E274" s="2"/>
      <c r="F274" s="2"/>
      <c r="G274" s="2"/>
      <c r="H274" s="2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row>
    <row r="275" spans="1:35" s="246" customFormat="1" ht="27" customHeight="1">
      <c r="A275" s="2"/>
      <c r="B275" s="2"/>
      <c r="C275" s="2"/>
      <c r="D275" s="2"/>
      <c r="E275" s="2"/>
      <c r="F275" s="2"/>
      <c r="G275" s="2"/>
      <c r="H275" s="2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row>
    <row r="276" spans="1:35" s="246" customFormat="1" ht="27" customHeight="1">
      <c r="A276" s="2"/>
      <c r="B276" s="2"/>
      <c r="C276" s="2"/>
      <c r="D276" s="2"/>
      <c r="E276" s="2"/>
      <c r="F276" s="2"/>
      <c r="G276" s="2"/>
      <c r="H276" s="2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row>
    <row r="277" spans="1:35" s="246" customFormat="1" ht="27" customHeight="1">
      <c r="A277" s="2"/>
      <c r="B277" s="2"/>
      <c r="C277" s="2"/>
      <c r="D277" s="2"/>
      <c r="E277" s="2"/>
      <c r="F277" s="2"/>
      <c r="G277" s="2"/>
      <c r="H277" s="2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row>
    <row r="278" spans="1:35" s="246" customFormat="1" ht="27" customHeight="1">
      <c r="A278" s="2"/>
      <c r="B278" s="2"/>
      <c r="C278" s="2"/>
      <c r="D278" s="2"/>
      <c r="E278" s="2"/>
      <c r="F278" s="2"/>
      <c r="G278" s="2"/>
      <c r="H278" s="2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row>
    <row r="279" spans="1:35" s="246" customFormat="1" ht="27" customHeight="1">
      <c r="A279" s="2"/>
      <c r="B279" s="2"/>
      <c r="C279" s="2"/>
      <c r="D279" s="2"/>
      <c r="E279" s="2"/>
      <c r="F279" s="2"/>
      <c r="G279" s="2"/>
      <c r="H279" s="2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row>
    <row r="280" spans="1:35" s="246" customFormat="1" ht="27" customHeight="1">
      <c r="A280" s="2"/>
      <c r="B280" s="2"/>
      <c r="C280" s="2"/>
      <c r="D280" s="2"/>
      <c r="E280" s="2"/>
      <c r="F280" s="2"/>
      <c r="G280" s="2"/>
      <c r="H280" s="2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row>
    <row r="281" spans="1:35" s="246" customFormat="1" ht="27" customHeight="1">
      <c r="A281" s="2"/>
      <c r="B281" s="2"/>
      <c r="C281" s="2"/>
      <c r="D281" s="2"/>
      <c r="E281" s="2"/>
      <c r="F281" s="2"/>
      <c r="G281" s="2"/>
      <c r="H281" s="2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row>
    <row r="282" spans="1:35" s="246" customFormat="1" ht="27" customHeight="1">
      <c r="A282" s="2"/>
      <c r="B282" s="2"/>
      <c r="C282" s="2"/>
      <c r="D282" s="2"/>
      <c r="E282" s="2"/>
      <c r="F282" s="2"/>
      <c r="G282" s="2"/>
      <c r="H282" s="2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row>
    <row r="283" spans="1:35" s="246" customFormat="1" ht="27" customHeight="1">
      <c r="A283" s="2"/>
      <c r="B283" s="2"/>
      <c r="C283" s="2"/>
      <c r="D283" s="2"/>
      <c r="E283" s="2"/>
      <c r="F283" s="2"/>
      <c r="G283" s="2"/>
      <c r="H283" s="2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row>
    <row r="284" spans="1:35" s="246" customFormat="1" ht="27" customHeight="1">
      <c r="A284" s="2"/>
      <c r="B284" s="2"/>
      <c r="C284" s="2"/>
      <c r="D284" s="2"/>
      <c r="E284" s="2"/>
      <c r="F284" s="2"/>
      <c r="G284" s="2"/>
      <c r="H284" s="2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row>
    <row r="285" spans="1:35" s="246" customFormat="1" ht="27" customHeight="1">
      <c r="A285" s="2"/>
      <c r="B285" s="2"/>
      <c r="C285" s="2"/>
      <c r="D285" s="2"/>
      <c r="E285" s="2"/>
      <c r="F285" s="2"/>
      <c r="G285" s="2"/>
      <c r="H285" s="2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row>
    <row r="286" spans="1:35" s="246" customFormat="1" ht="27" customHeight="1">
      <c r="A286" s="2"/>
      <c r="B286" s="2"/>
      <c r="C286" s="2"/>
      <c r="D286" s="2"/>
      <c r="E286" s="2"/>
      <c r="F286" s="2"/>
      <c r="G286" s="2"/>
      <c r="H286" s="2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row>
    <row r="287" spans="1:35" s="246" customFormat="1" ht="27" customHeight="1">
      <c r="A287" s="2"/>
      <c r="B287" s="2"/>
      <c r="C287" s="2"/>
      <c r="D287" s="2"/>
      <c r="E287" s="2"/>
      <c r="F287" s="2"/>
      <c r="G287" s="2"/>
      <c r="H287" s="2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row>
    <row r="288" spans="1:35" s="246" customFormat="1" ht="27" customHeight="1">
      <c r="A288" s="2"/>
      <c r="B288" s="2"/>
      <c r="C288" s="2"/>
      <c r="D288" s="2"/>
      <c r="E288" s="2"/>
      <c r="F288" s="2"/>
      <c r="G288" s="2"/>
      <c r="H288" s="2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row>
    <row r="289" spans="1:35" s="246" customFormat="1" ht="27" customHeight="1">
      <c r="A289" s="2"/>
      <c r="B289" s="2"/>
      <c r="C289" s="2"/>
      <c r="D289" s="2"/>
      <c r="E289" s="2"/>
      <c r="F289" s="2"/>
      <c r="G289" s="2"/>
      <c r="H289" s="2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row>
    <row r="290" spans="1:35" s="246" customFormat="1" ht="27" customHeight="1">
      <c r="A290" s="2"/>
      <c r="B290" s="2"/>
      <c r="C290" s="2"/>
      <c r="D290" s="2"/>
      <c r="E290" s="2"/>
      <c r="F290" s="2"/>
      <c r="G290" s="2"/>
      <c r="H290" s="2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row>
    <row r="291" spans="1:35" s="246" customFormat="1" ht="27" customHeight="1">
      <c r="A291" s="2"/>
      <c r="B291" s="2"/>
      <c r="C291" s="2"/>
      <c r="D291" s="2"/>
      <c r="E291" s="2"/>
      <c r="F291" s="2"/>
      <c r="G291" s="2"/>
      <c r="H291" s="2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row>
    <row r="292" spans="1:35" s="246" customFormat="1" ht="27" customHeight="1">
      <c r="A292" s="2"/>
      <c r="B292" s="2"/>
      <c r="C292" s="2"/>
      <c r="D292" s="2"/>
      <c r="E292" s="2"/>
      <c r="F292" s="2"/>
      <c r="G292" s="2"/>
      <c r="H292" s="2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row>
    <row r="293" spans="1:35" s="246" customFormat="1" ht="27" customHeight="1">
      <c r="A293" s="2"/>
      <c r="B293" s="2"/>
      <c r="C293" s="2"/>
      <c r="D293" s="2"/>
      <c r="E293" s="2"/>
      <c r="F293" s="2"/>
      <c r="G293" s="2"/>
      <c r="H293" s="2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row>
    <row r="294" spans="1:35" s="246" customFormat="1" ht="27" customHeight="1">
      <c r="A294" s="2"/>
      <c r="B294" s="2"/>
      <c r="C294" s="2"/>
      <c r="D294" s="2"/>
      <c r="E294" s="2"/>
      <c r="F294" s="2"/>
      <c r="G294" s="2"/>
      <c r="H294" s="2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row>
    <row r="295" spans="1:35" s="246" customFormat="1" ht="27" customHeight="1">
      <c r="A295" s="2"/>
      <c r="B295" s="2"/>
      <c r="C295" s="2"/>
      <c r="D295" s="2"/>
      <c r="E295" s="2"/>
      <c r="F295" s="2"/>
      <c r="G295" s="2"/>
      <c r="H295" s="2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row>
    <row r="296" spans="1:35" s="246" customFormat="1" ht="27" customHeight="1">
      <c r="A296" s="2"/>
      <c r="B296" s="2"/>
      <c r="C296" s="2"/>
      <c r="D296" s="2"/>
      <c r="E296" s="2"/>
      <c r="F296" s="2"/>
      <c r="G296" s="2"/>
      <c r="H296" s="2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row>
    <row r="297" spans="1:35" s="246" customFormat="1" ht="27" customHeight="1">
      <c r="A297" s="2"/>
      <c r="B297" s="2"/>
      <c r="C297" s="2"/>
      <c r="D297" s="2"/>
      <c r="E297" s="2"/>
      <c r="F297" s="2"/>
      <c r="G297" s="2"/>
      <c r="H297" s="2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row>
    <row r="298" spans="1:35" s="246" customFormat="1" ht="27" customHeight="1">
      <c r="A298" s="2"/>
      <c r="B298" s="2"/>
      <c r="C298" s="2"/>
      <c r="D298" s="2"/>
      <c r="E298" s="2"/>
      <c r="F298" s="2"/>
      <c r="G298" s="2"/>
      <c r="H298" s="2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row>
    <row r="299" spans="1:35" s="246" customFormat="1" ht="27" customHeight="1">
      <c r="A299" s="2"/>
      <c r="B299" s="2"/>
      <c r="C299" s="2"/>
      <c r="D299" s="2"/>
      <c r="E299" s="2"/>
      <c r="F299" s="2"/>
      <c r="G299" s="2"/>
      <c r="H299" s="2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row>
    <row r="300" spans="1:35" s="246" customFormat="1" ht="27" customHeight="1">
      <c r="A300" s="2"/>
      <c r="B300" s="2"/>
      <c r="C300" s="2"/>
      <c r="D300" s="2"/>
      <c r="E300" s="2"/>
      <c r="F300" s="2"/>
      <c r="G300" s="2"/>
      <c r="H300" s="2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row>
    <row r="301" spans="1:35" s="246" customFormat="1" ht="27" customHeight="1">
      <c r="A301" s="2"/>
      <c r="B301" s="2"/>
      <c r="C301" s="2"/>
      <c r="D301" s="2"/>
      <c r="E301" s="2"/>
      <c r="F301" s="2"/>
      <c r="G301" s="2"/>
      <c r="H301" s="2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row>
    <row r="302" spans="1:35" s="246" customFormat="1" ht="27" customHeight="1">
      <c r="A302" s="2"/>
      <c r="B302" s="2"/>
      <c r="C302" s="2"/>
      <c r="D302" s="2"/>
      <c r="E302" s="2"/>
      <c r="F302" s="2"/>
      <c r="G302" s="2"/>
      <c r="H302" s="2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row>
    <row r="303" spans="1:35" s="246" customFormat="1" ht="27" customHeight="1">
      <c r="A303" s="2"/>
      <c r="B303" s="2"/>
      <c r="C303" s="2"/>
      <c r="D303" s="2"/>
      <c r="E303" s="2"/>
      <c r="F303" s="2"/>
      <c r="G303" s="2"/>
      <c r="H303" s="2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row>
    <row r="304" spans="1:35" s="246" customFormat="1" ht="27" customHeight="1">
      <c r="A304" s="2"/>
      <c r="B304" s="2"/>
      <c r="C304" s="2"/>
      <c r="D304" s="2"/>
      <c r="E304" s="2"/>
      <c r="F304" s="2"/>
      <c r="G304" s="2"/>
      <c r="H304" s="2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row>
    <row r="305" spans="1:35" s="246" customFormat="1" ht="27" customHeight="1">
      <c r="A305" s="2"/>
      <c r="B305" s="2"/>
      <c r="C305" s="2"/>
      <c r="D305" s="2"/>
      <c r="E305" s="2"/>
      <c r="F305" s="2"/>
      <c r="G305" s="2"/>
      <c r="H305" s="2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row>
    <row r="306" spans="1:35" s="246" customFormat="1" ht="27" customHeight="1">
      <c r="A306" s="2"/>
      <c r="B306" s="2"/>
      <c r="C306" s="2"/>
      <c r="D306" s="2"/>
      <c r="E306" s="2"/>
      <c r="F306" s="2"/>
      <c r="G306" s="2"/>
      <c r="H306" s="2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row>
    <row r="307" spans="1:35" s="246" customFormat="1" ht="27" customHeight="1">
      <c r="A307" s="2"/>
      <c r="B307" s="2"/>
      <c r="C307" s="2"/>
      <c r="D307" s="2"/>
      <c r="E307" s="2"/>
      <c r="F307" s="2"/>
      <c r="G307" s="2"/>
      <c r="H307" s="2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row>
    <row r="308" spans="1:35" s="246" customFormat="1" ht="27" customHeight="1">
      <c r="A308" s="2"/>
      <c r="B308" s="2"/>
      <c r="C308" s="2"/>
      <c r="D308" s="2"/>
      <c r="E308" s="2"/>
      <c r="F308" s="2"/>
      <c r="G308" s="2"/>
      <c r="H308" s="2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row>
    <row r="309" spans="1:35" s="246" customFormat="1" ht="27" customHeight="1">
      <c r="A309" s="2"/>
      <c r="B309" s="2"/>
      <c r="C309" s="2"/>
      <c r="D309" s="2"/>
      <c r="E309" s="2"/>
      <c r="F309" s="2"/>
      <c r="G309" s="2"/>
      <c r="H309" s="2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row>
    <row r="310" spans="1:35" s="246" customFormat="1" ht="27" customHeight="1">
      <c r="A310" s="2"/>
      <c r="B310" s="2"/>
      <c r="C310" s="2"/>
      <c r="D310" s="2"/>
      <c r="E310" s="2"/>
      <c r="F310" s="2"/>
      <c r="G310" s="2"/>
      <c r="H310" s="2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row>
    <row r="311" spans="1:35" s="246" customFormat="1" ht="27" customHeight="1">
      <c r="A311" s="2"/>
      <c r="B311" s="2"/>
      <c r="C311" s="2"/>
      <c r="D311" s="2"/>
      <c r="E311" s="2"/>
      <c r="F311" s="2"/>
      <c r="G311" s="2"/>
      <c r="H311" s="2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row>
    <row r="312" spans="1:35" s="246" customFormat="1" ht="27" customHeight="1">
      <c r="A312" s="2"/>
      <c r="B312" s="2"/>
      <c r="C312" s="2"/>
      <c r="D312" s="2"/>
      <c r="E312" s="2"/>
      <c r="F312" s="2"/>
      <c r="G312" s="2"/>
      <c r="H312" s="2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row>
    <row r="313" spans="1:35" s="246" customFormat="1" ht="27" customHeight="1">
      <c r="A313" s="2"/>
      <c r="B313" s="2"/>
      <c r="C313" s="2"/>
      <c r="D313" s="2"/>
      <c r="E313" s="2"/>
      <c r="F313" s="2"/>
      <c r="G313" s="2"/>
      <c r="H313" s="2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row>
    <row r="314" spans="1:35" s="246" customFormat="1" ht="27" customHeight="1">
      <c r="A314" s="2"/>
      <c r="B314" s="2"/>
      <c r="C314" s="2"/>
      <c r="D314" s="2"/>
      <c r="E314" s="2"/>
      <c r="F314" s="2"/>
      <c r="G314" s="2"/>
      <c r="H314" s="2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row>
    <row r="315" spans="1:35" s="246" customFormat="1" ht="27" customHeight="1">
      <c r="A315" s="2"/>
      <c r="B315" s="2"/>
      <c r="C315" s="2"/>
      <c r="D315" s="2"/>
      <c r="E315" s="2"/>
      <c r="F315" s="2"/>
      <c r="G315" s="2"/>
      <c r="H315" s="2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row>
    <row r="316" spans="1:35" s="246" customFormat="1" ht="27" customHeight="1">
      <c r="A316" s="2"/>
      <c r="B316" s="2"/>
      <c r="C316" s="2"/>
      <c r="D316" s="2"/>
      <c r="E316" s="2"/>
      <c r="F316" s="2"/>
      <c r="G316" s="2"/>
      <c r="H316" s="2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row>
    <row r="317" spans="1:35" s="246" customFormat="1" ht="27" customHeight="1">
      <c r="A317" s="2"/>
      <c r="B317" s="2"/>
      <c r="C317" s="2"/>
      <c r="D317" s="2"/>
      <c r="E317" s="2"/>
      <c r="F317" s="2"/>
      <c r="G317" s="2"/>
      <c r="H317" s="2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row>
    <row r="318" spans="1:35" s="246" customFormat="1" ht="27" customHeight="1">
      <c r="A318" s="2"/>
      <c r="B318" s="2"/>
      <c r="C318" s="2"/>
      <c r="D318" s="2"/>
      <c r="E318" s="2"/>
      <c r="F318" s="2"/>
      <c r="G318" s="2"/>
      <c r="H318" s="2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row>
    <row r="319" spans="1:35" s="246" customFormat="1" ht="27" customHeight="1">
      <c r="A319" s="2"/>
      <c r="B319" s="2"/>
      <c r="C319" s="2"/>
      <c r="D319" s="2"/>
      <c r="E319" s="2"/>
      <c r="F319" s="2"/>
      <c r="G319" s="2"/>
      <c r="H319" s="2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row>
    <row r="320" spans="1:35" s="246" customFormat="1" ht="27" customHeight="1">
      <c r="A320" s="2"/>
      <c r="B320" s="2"/>
      <c r="C320" s="2"/>
      <c r="D320" s="2"/>
      <c r="E320" s="2"/>
      <c r="F320" s="2"/>
      <c r="G320" s="2"/>
      <c r="H320" s="2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row>
    <row r="321" spans="1:35" s="246" customFormat="1" ht="27" customHeight="1">
      <c r="A321" s="2"/>
      <c r="B321" s="2"/>
      <c r="C321" s="2"/>
      <c r="D321" s="2"/>
      <c r="E321" s="2"/>
      <c r="F321" s="2"/>
      <c r="G321" s="2"/>
      <c r="H321" s="2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row>
    <row r="322" spans="1:35" s="246" customFormat="1" ht="27" customHeight="1">
      <c r="A322" s="2"/>
      <c r="B322" s="2"/>
      <c r="C322" s="2"/>
      <c r="D322" s="2"/>
      <c r="E322" s="2"/>
      <c r="F322" s="2"/>
      <c r="G322" s="2"/>
      <c r="H322" s="2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row>
    <row r="323" spans="1:35" s="246" customFormat="1" ht="27" customHeight="1">
      <c r="A323" s="2"/>
      <c r="B323" s="2"/>
      <c r="C323" s="2"/>
      <c r="D323" s="2"/>
      <c r="E323" s="2"/>
      <c r="F323" s="2"/>
      <c r="G323" s="2"/>
      <c r="H323" s="2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row>
    <row r="324" spans="1:35" s="246" customFormat="1" ht="27" customHeight="1">
      <c r="A324" s="2"/>
      <c r="B324" s="2"/>
      <c r="C324" s="2"/>
      <c r="D324" s="2"/>
      <c r="E324" s="2"/>
      <c r="F324" s="2"/>
      <c r="G324" s="2"/>
      <c r="H324" s="2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row>
    <row r="325" spans="1:35" s="246" customFormat="1" ht="27" customHeight="1">
      <c r="A325" s="2"/>
      <c r="B325" s="2"/>
      <c r="C325" s="2"/>
      <c r="D325" s="2"/>
      <c r="E325" s="2"/>
      <c r="F325" s="2"/>
      <c r="G325" s="2"/>
      <c r="H325" s="2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row>
    <row r="326" spans="1:35" s="246" customFormat="1" ht="27" customHeight="1">
      <c r="A326" s="2"/>
      <c r="B326" s="2"/>
      <c r="C326" s="2"/>
      <c r="D326" s="2"/>
      <c r="E326" s="2"/>
      <c r="F326" s="2"/>
      <c r="G326" s="2"/>
      <c r="H326" s="2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row>
    <row r="327" spans="1:35" s="246" customFormat="1" ht="27" customHeight="1">
      <c r="A327" s="2"/>
      <c r="B327" s="2"/>
      <c r="C327" s="2"/>
      <c r="D327" s="2"/>
      <c r="E327" s="2"/>
      <c r="F327" s="2"/>
      <c r="G327" s="2"/>
      <c r="H327" s="2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row>
    <row r="328" spans="1:35" s="246" customFormat="1" ht="27" customHeight="1">
      <c r="A328" s="2"/>
      <c r="B328" s="2"/>
      <c r="C328" s="2"/>
      <c r="D328" s="2"/>
      <c r="E328" s="2"/>
      <c r="F328" s="2"/>
      <c r="G328" s="2"/>
      <c r="H328" s="2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row>
    <row r="329" spans="1:35" s="246" customFormat="1" ht="27" customHeight="1">
      <c r="A329" s="2"/>
      <c r="B329" s="2"/>
      <c r="C329" s="2"/>
      <c r="D329" s="2"/>
      <c r="E329" s="2"/>
      <c r="F329" s="2"/>
      <c r="G329" s="2"/>
      <c r="H329" s="2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row>
    <row r="330" spans="1:35" s="246" customFormat="1" ht="27" customHeight="1">
      <c r="A330" s="2"/>
      <c r="B330" s="2"/>
      <c r="C330" s="2"/>
      <c r="D330" s="2"/>
      <c r="E330" s="2"/>
      <c r="F330" s="2"/>
      <c r="G330" s="2"/>
      <c r="H330" s="2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row>
    <row r="331" spans="1:35" s="246" customFormat="1" ht="27" customHeight="1">
      <c r="A331" s="2"/>
      <c r="B331" s="2"/>
      <c r="C331" s="2"/>
      <c r="D331" s="2"/>
      <c r="E331" s="2"/>
      <c r="F331" s="2"/>
      <c r="G331" s="2"/>
      <c r="H331" s="2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row>
    <row r="332" spans="1:35" s="246" customFormat="1" ht="27" customHeight="1">
      <c r="A332" s="2"/>
      <c r="B332" s="2"/>
      <c r="C332" s="2"/>
      <c r="D332" s="2"/>
      <c r="E332" s="2"/>
      <c r="F332" s="2"/>
      <c r="G332" s="2"/>
      <c r="H332" s="2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row>
    <row r="333" spans="1:35" s="246" customFormat="1" ht="27" customHeight="1">
      <c r="A333" s="2"/>
      <c r="B333" s="2"/>
      <c r="C333" s="2"/>
      <c r="D333" s="2"/>
      <c r="E333" s="2"/>
      <c r="F333" s="2"/>
      <c r="G333" s="2"/>
      <c r="H333" s="2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row>
    <row r="334" spans="1:35" s="246" customFormat="1" ht="27" customHeight="1">
      <c r="A334" s="2"/>
      <c r="B334" s="2"/>
      <c r="C334" s="2"/>
      <c r="D334" s="2"/>
      <c r="E334" s="2"/>
      <c r="F334" s="2"/>
      <c r="G334" s="2"/>
      <c r="H334" s="2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row>
    <row r="335" spans="1:35" s="246" customFormat="1" ht="27" customHeight="1">
      <c r="A335" s="2"/>
      <c r="B335" s="2"/>
      <c r="C335" s="2"/>
      <c r="D335" s="2"/>
      <c r="E335" s="2"/>
      <c r="F335" s="2"/>
      <c r="G335" s="2"/>
      <c r="H335" s="2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row>
    <row r="336" spans="1:35" s="246" customFormat="1" ht="27" customHeight="1">
      <c r="A336" s="2"/>
      <c r="B336" s="2"/>
      <c r="C336" s="2"/>
      <c r="D336" s="2"/>
      <c r="E336" s="2"/>
      <c r="F336" s="2"/>
      <c r="G336" s="2"/>
      <c r="H336" s="2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row>
    <row r="337" spans="1:35" s="246" customFormat="1" ht="27" customHeight="1">
      <c r="A337" s="2"/>
      <c r="B337" s="2"/>
      <c r="C337" s="2"/>
      <c r="D337" s="2"/>
      <c r="E337" s="2"/>
      <c r="F337" s="2"/>
      <c r="G337" s="2"/>
      <c r="H337" s="2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row>
    <row r="338" spans="1:35" s="246" customFormat="1" ht="27" customHeight="1">
      <c r="A338" s="2"/>
      <c r="B338" s="2"/>
      <c r="C338" s="2"/>
      <c r="D338" s="2"/>
      <c r="E338" s="2"/>
      <c r="F338" s="2"/>
      <c r="G338" s="2"/>
      <c r="H338" s="2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row>
    <row r="339" spans="1:35" s="246" customFormat="1" ht="27" customHeight="1">
      <c r="A339" s="2"/>
      <c r="B339" s="2"/>
      <c r="C339" s="2"/>
      <c r="D339" s="2"/>
      <c r="E339" s="2"/>
      <c r="F339" s="2"/>
      <c r="G339" s="2"/>
      <c r="H339" s="2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row>
    <row r="340" spans="1:35" s="246" customFormat="1" ht="27" customHeight="1">
      <c r="A340" s="2"/>
      <c r="B340" s="2"/>
      <c r="C340" s="2"/>
      <c r="D340" s="2"/>
      <c r="E340" s="2"/>
      <c r="F340" s="2"/>
      <c r="G340" s="2"/>
      <c r="H340" s="2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row>
    <row r="341" spans="1:35" s="246" customFormat="1" ht="27" customHeight="1">
      <c r="A341" s="2"/>
      <c r="B341" s="2"/>
      <c r="C341" s="2"/>
      <c r="D341" s="2"/>
      <c r="E341" s="2"/>
      <c r="F341" s="2"/>
      <c r="G341" s="2"/>
      <c r="H341" s="2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row>
    <row r="342" spans="1:35" s="246" customFormat="1" ht="27" customHeight="1">
      <c r="A342" s="2"/>
      <c r="B342" s="2"/>
      <c r="C342" s="2"/>
      <c r="D342" s="2"/>
      <c r="E342" s="2"/>
      <c r="F342" s="2"/>
      <c r="G342" s="2"/>
      <c r="H342" s="2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row>
    <row r="343" spans="1:35" s="246" customFormat="1" ht="27" customHeight="1">
      <c r="A343" s="2"/>
      <c r="B343" s="2"/>
      <c r="C343" s="2"/>
      <c r="D343" s="2"/>
      <c r="E343" s="2"/>
      <c r="F343" s="2"/>
      <c r="G343" s="2"/>
      <c r="H343" s="2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row>
    <row r="344" spans="1:35" s="246" customFormat="1" ht="27" customHeight="1">
      <c r="A344" s="2"/>
      <c r="B344" s="2"/>
      <c r="C344" s="2"/>
      <c r="D344" s="2"/>
      <c r="E344" s="2"/>
      <c r="F344" s="2"/>
      <c r="G344" s="2"/>
      <c r="H344" s="2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row>
    <row r="345" spans="1:35" s="246" customFormat="1" ht="27" customHeight="1">
      <c r="A345" s="2"/>
      <c r="B345" s="2"/>
      <c r="C345" s="2"/>
      <c r="D345" s="2"/>
      <c r="E345" s="2"/>
      <c r="F345" s="2"/>
      <c r="G345" s="2"/>
      <c r="H345" s="2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row>
    <row r="346" spans="1:35" s="246" customFormat="1" ht="27" customHeight="1">
      <c r="A346" s="2"/>
      <c r="B346" s="2"/>
      <c r="C346" s="2"/>
      <c r="D346" s="2"/>
      <c r="E346" s="2"/>
      <c r="F346" s="2"/>
      <c r="G346" s="2"/>
      <c r="H346" s="2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row>
    <row r="347" spans="1:35" s="246" customFormat="1" ht="27" customHeight="1">
      <c r="A347" s="2"/>
      <c r="B347" s="2"/>
      <c r="C347" s="2"/>
      <c r="D347" s="2"/>
      <c r="E347" s="2"/>
      <c r="F347" s="2"/>
      <c r="G347" s="2"/>
      <c r="H347" s="2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row>
    <row r="348" spans="1:35" s="246" customFormat="1" ht="27" customHeight="1">
      <c r="A348" s="2"/>
      <c r="B348" s="2"/>
      <c r="C348" s="2"/>
      <c r="D348" s="2"/>
      <c r="E348" s="2"/>
      <c r="F348" s="2"/>
      <c r="G348" s="2"/>
      <c r="H348" s="2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row>
    <row r="349" spans="1:35" s="246" customFormat="1" ht="27" customHeight="1">
      <c r="A349" s="2"/>
      <c r="B349" s="2"/>
      <c r="C349" s="2"/>
      <c r="D349" s="2"/>
      <c r="E349" s="2"/>
      <c r="F349" s="2"/>
      <c r="G349" s="2"/>
      <c r="H349" s="2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row>
    <row r="350" spans="1:35" s="246" customFormat="1" ht="27" customHeight="1">
      <c r="A350" s="2"/>
      <c r="B350" s="2"/>
      <c r="C350" s="2"/>
      <c r="D350" s="2"/>
      <c r="E350" s="2"/>
      <c r="F350" s="2"/>
      <c r="G350" s="2"/>
      <c r="H350" s="2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row>
    <row r="351" spans="1:35" s="246" customFormat="1" ht="27" customHeight="1">
      <c r="A351" s="2"/>
      <c r="B351" s="2"/>
      <c r="C351" s="2"/>
      <c r="D351" s="2"/>
      <c r="E351" s="2"/>
      <c r="F351" s="2"/>
      <c r="G351" s="2"/>
      <c r="H351" s="2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row>
    <row r="352" spans="1:35" s="246" customFormat="1" ht="27" customHeight="1">
      <c r="A352" s="2"/>
      <c r="B352" s="2"/>
      <c r="C352" s="2"/>
      <c r="D352" s="2"/>
      <c r="E352" s="2"/>
      <c r="F352" s="2"/>
      <c r="G352" s="2"/>
      <c r="H352" s="2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row>
    <row r="353" spans="1:35" s="246" customFormat="1" ht="27" customHeight="1">
      <c r="A353" s="2"/>
      <c r="B353" s="2"/>
      <c r="C353" s="2"/>
      <c r="D353" s="2"/>
      <c r="E353" s="2"/>
      <c r="F353" s="2"/>
      <c r="G353" s="2"/>
      <c r="H353" s="2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row>
    <row r="354" spans="1:35" s="246" customFormat="1" ht="27" customHeight="1">
      <c r="A354" s="2"/>
      <c r="B354" s="2"/>
      <c r="C354" s="2"/>
      <c r="D354" s="2"/>
      <c r="E354" s="2"/>
      <c r="F354" s="2"/>
      <c r="G354" s="2"/>
      <c r="H354" s="2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row>
    <row r="355" spans="1:35" s="246" customFormat="1" ht="27" customHeight="1">
      <c r="A355" s="2"/>
      <c r="B355" s="2"/>
      <c r="C355" s="2"/>
      <c r="D355" s="2"/>
      <c r="E355" s="2"/>
      <c r="F355" s="2"/>
      <c r="G355" s="2"/>
      <c r="H355" s="2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row>
    <row r="356" spans="1:35" s="246" customFormat="1" ht="27" customHeight="1">
      <c r="A356" s="2"/>
      <c r="B356" s="2"/>
      <c r="C356" s="2"/>
      <c r="D356" s="2"/>
      <c r="E356" s="2"/>
      <c r="F356" s="2"/>
      <c r="G356" s="2"/>
      <c r="H356" s="2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row>
    <row r="357" spans="1:35" s="246" customFormat="1" ht="27" customHeight="1">
      <c r="A357" s="2"/>
      <c r="B357" s="2"/>
      <c r="C357" s="2"/>
      <c r="D357" s="2"/>
      <c r="E357" s="2"/>
      <c r="F357" s="2"/>
      <c r="G357" s="2"/>
      <c r="H357" s="2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row>
    <row r="358" spans="1:35" s="246" customFormat="1" ht="27" customHeight="1">
      <c r="A358" s="2"/>
      <c r="B358" s="2"/>
      <c r="C358" s="2"/>
      <c r="D358" s="2"/>
      <c r="E358" s="2"/>
      <c r="F358" s="2"/>
      <c r="G358" s="2"/>
      <c r="H358" s="2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row>
    <row r="359" spans="1:35" s="246" customFormat="1" ht="27" customHeight="1">
      <c r="A359" s="2"/>
      <c r="B359" s="2"/>
      <c r="C359" s="2"/>
      <c r="D359" s="2"/>
      <c r="E359" s="2"/>
      <c r="F359" s="2"/>
      <c r="G359" s="2"/>
      <c r="H359" s="2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row>
    <row r="360" spans="1:35" s="246" customFormat="1" ht="27" customHeight="1">
      <c r="A360" s="2"/>
      <c r="B360" s="2"/>
      <c r="C360" s="2"/>
      <c r="D360" s="2"/>
      <c r="E360" s="2"/>
      <c r="F360" s="2"/>
      <c r="G360" s="2"/>
      <c r="H360" s="2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row>
    <row r="361" spans="1:35" s="246" customFormat="1" ht="27" customHeight="1">
      <c r="A361" s="2"/>
      <c r="B361" s="2"/>
      <c r="C361" s="2"/>
      <c r="D361" s="2"/>
      <c r="E361" s="2"/>
      <c r="F361" s="2"/>
      <c r="G361" s="2"/>
      <c r="H361" s="2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row>
    <row r="362" spans="1:35" s="246" customFormat="1" ht="27" customHeight="1">
      <c r="A362" s="2"/>
      <c r="B362" s="2"/>
      <c r="C362" s="2"/>
      <c r="D362" s="2"/>
      <c r="E362" s="2"/>
      <c r="F362" s="2"/>
      <c r="G362" s="2"/>
      <c r="H362" s="2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row>
    <row r="363" spans="1:35" s="246" customFormat="1" ht="27" customHeight="1">
      <c r="A363" s="2"/>
      <c r="B363" s="2"/>
      <c r="C363" s="2"/>
      <c r="D363" s="2"/>
      <c r="E363" s="2"/>
      <c r="F363" s="2"/>
      <c r="G363" s="2"/>
      <c r="H363" s="2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row>
    <row r="364" spans="1:35" s="246" customFormat="1" ht="27" customHeight="1">
      <c r="A364" s="2"/>
      <c r="B364" s="2"/>
      <c r="C364" s="2"/>
      <c r="D364" s="2"/>
      <c r="E364" s="2"/>
      <c r="F364" s="2"/>
      <c r="G364" s="2"/>
      <c r="H364" s="2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row>
    <row r="365" spans="1:35" s="246" customFormat="1" ht="27" customHeight="1">
      <c r="A365" s="2"/>
      <c r="B365" s="2"/>
      <c r="C365" s="2"/>
      <c r="D365" s="2"/>
      <c r="E365" s="2"/>
      <c r="F365" s="2"/>
      <c r="G365" s="2"/>
      <c r="H365" s="2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row>
    <row r="366" spans="1:35" s="246" customFormat="1" ht="27" customHeight="1">
      <c r="A366" s="2"/>
      <c r="B366" s="2"/>
      <c r="C366" s="2"/>
      <c r="D366" s="2"/>
      <c r="E366" s="2"/>
      <c r="F366" s="2"/>
      <c r="G366" s="2"/>
      <c r="H366" s="2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row>
    <row r="367" spans="1:35" s="246" customFormat="1" ht="27" customHeight="1">
      <c r="A367" s="2"/>
      <c r="B367" s="2"/>
      <c r="C367" s="2"/>
      <c r="D367" s="2"/>
      <c r="E367" s="2"/>
      <c r="F367" s="2"/>
      <c r="G367" s="2"/>
      <c r="H367" s="2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row>
    <row r="368" spans="1:35" s="246" customFormat="1" ht="27" customHeight="1">
      <c r="A368" s="2"/>
      <c r="B368" s="2"/>
      <c r="C368" s="2"/>
      <c r="D368" s="2"/>
      <c r="E368" s="2"/>
      <c r="F368" s="2"/>
      <c r="G368" s="2"/>
      <c r="H368" s="2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row>
    <row r="369" spans="1:35" s="246" customFormat="1" ht="27" customHeight="1">
      <c r="A369" s="2"/>
      <c r="B369" s="2"/>
      <c r="C369" s="2"/>
      <c r="D369" s="2"/>
      <c r="E369" s="2"/>
      <c r="F369" s="2"/>
      <c r="G369" s="2"/>
      <c r="H369" s="2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row>
    <row r="370" spans="1:35" s="246" customFormat="1" ht="27" customHeight="1">
      <c r="A370" s="2"/>
      <c r="B370" s="2"/>
      <c r="C370" s="2"/>
      <c r="D370" s="2"/>
      <c r="E370" s="2"/>
      <c r="F370" s="2"/>
      <c r="G370" s="2"/>
      <c r="H370" s="2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row>
    <row r="371" spans="1:35" s="246" customFormat="1" ht="27" customHeight="1">
      <c r="A371" s="2"/>
      <c r="B371" s="2"/>
      <c r="C371" s="2"/>
      <c r="D371" s="2"/>
      <c r="E371" s="2"/>
      <c r="F371" s="2"/>
      <c r="G371" s="2"/>
      <c r="H371" s="2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row>
    <row r="372" spans="1:35" s="246" customFormat="1" ht="27" customHeight="1">
      <c r="A372" s="2"/>
      <c r="B372" s="2"/>
      <c r="C372" s="2"/>
      <c r="D372" s="2"/>
      <c r="E372" s="2"/>
      <c r="F372" s="2"/>
      <c r="G372" s="2"/>
      <c r="H372" s="2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row>
    <row r="373" spans="1:35" s="246" customFormat="1" ht="27" customHeight="1">
      <c r="A373" s="2"/>
      <c r="B373" s="2"/>
      <c r="C373" s="2"/>
      <c r="D373" s="2"/>
      <c r="E373" s="2"/>
      <c r="F373" s="2"/>
      <c r="G373" s="2"/>
      <c r="H373" s="2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row>
    <row r="374" spans="1:35" s="246" customFormat="1" ht="27" customHeight="1">
      <c r="A374" s="2"/>
      <c r="B374" s="2"/>
      <c r="C374" s="2"/>
      <c r="D374" s="2"/>
      <c r="E374" s="2"/>
      <c r="F374" s="2"/>
      <c r="G374" s="2"/>
      <c r="H374" s="2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row>
    <row r="375" spans="1:35" s="246" customFormat="1" ht="27" customHeight="1">
      <c r="A375" s="2"/>
      <c r="B375" s="2"/>
      <c r="C375" s="2"/>
      <c r="D375" s="2"/>
      <c r="E375" s="2"/>
      <c r="F375" s="2"/>
      <c r="G375" s="2"/>
      <c r="H375" s="2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row>
    <row r="376" spans="1:35" s="246" customFormat="1" ht="27" customHeight="1">
      <c r="A376" s="2"/>
      <c r="B376" s="2"/>
      <c r="C376" s="2"/>
      <c r="D376" s="2"/>
      <c r="E376" s="2"/>
      <c r="F376" s="2"/>
      <c r="G376" s="2"/>
      <c r="H376" s="2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row>
  </sheetData>
  <sheetProtection/>
  <mergeCells count="31">
    <mergeCell ref="A36:G36"/>
    <mergeCell ref="I37:I38"/>
    <mergeCell ref="J37:J38"/>
    <mergeCell ref="A37:A38"/>
    <mergeCell ref="B37:B38"/>
    <mergeCell ref="C37:E37"/>
    <mergeCell ref="J20:J21"/>
    <mergeCell ref="A27:A28"/>
    <mergeCell ref="B27:B28"/>
    <mergeCell ref="C27:E27"/>
    <mergeCell ref="I27:I28"/>
    <mergeCell ref="J27:J28"/>
    <mergeCell ref="A26:G26"/>
    <mergeCell ref="I14:I15"/>
    <mergeCell ref="C4:E4"/>
    <mergeCell ref="C17:E17"/>
    <mergeCell ref="A20:A21"/>
    <mergeCell ref="B20:B21"/>
    <mergeCell ref="C20:E20"/>
    <mergeCell ref="A19:G19"/>
    <mergeCell ref="I20:I21"/>
    <mergeCell ref="A3:G3"/>
    <mergeCell ref="I4:I5"/>
    <mergeCell ref="J4:J5"/>
    <mergeCell ref="J14:J15"/>
    <mergeCell ref="A13:G13"/>
    <mergeCell ref="A4:A5"/>
    <mergeCell ref="B4:B5"/>
    <mergeCell ref="A14:A15"/>
    <mergeCell ref="B14:B15"/>
    <mergeCell ref="C14:E14"/>
  </mergeCells>
  <printOptions/>
  <pageMargins left="0.4724409448818898" right="0.1968503937007874" top="0.7480314960629921" bottom="0.5118110236220472" header="0.5118110236220472" footer="0.2755905511811024"/>
  <pageSetup horizontalDpi="600" verticalDpi="600" orientation="landscape" paperSize="9" scale="80" r:id="rId1"/>
</worksheet>
</file>

<file path=xl/worksheets/sheet12.xml><?xml version="1.0" encoding="utf-8"?>
<worksheet xmlns="http://schemas.openxmlformats.org/spreadsheetml/2006/main" xmlns:r="http://schemas.openxmlformats.org/officeDocument/2006/relationships">
  <sheetPr>
    <pageSetUpPr fitToPage="1"/>
  </sheetPr>
  <dimension ref="A1:M9"/>
  <sheetViews>
    <sheetView zoomScalePageLayoutView="0" workbookViewId="0" topLeftCell="A1">
      <selection activeCell="A1" sqref="A1"/>
    </sheetView>
  </sheetViews>
  <sheetFormatPr defaultColWidth="9.140625" defaultRowHeight="27" customHeight="1"/>
  <cols>
    <col min="1" max="1" width="90.7109375" style="2" customWidth="1"/>
    <col min="2" max="4" width="13.7109375" style="2" hidden="1" customWidth="1"/>
    <col min="5" max="6" width="15.28125" style="2" bestFit="1" customWidth="1"/>
    <col min="7" max="7" width="14.00390625" style="2" bestFit="1" customWidth="1"/>
    <col min="8" max="12" width="13.421875" style="2" customWidth="1"/>
    <col min="13" max="13" width="15.28125" style="2" bestFit="1" customWidth="1"/>
    <col min="14" max="16" width="11.8515625" style="2" customWidth="1"/>
    <col min="17" max="16384" width="9.140625" style="2" customWidth="1"/>
  </cols>
  <sheetData>
    <row r="1" spans="1:13" ht="34.5" customHeight="1">
      <c r="A1" s="131" t="s">
        <v>221</v>
      </c>
      <c r="B1" s="21"/>
      <c r="C1" s="21"/>
      <c r="D1" s="21"/>
      <c r="E1" s="21"/>
      <c r="F1" s="21"/>
      <c r="G1" s="21"/>
      <c r="H1" s="21"/>
      <c r="I1" s="21"/>
      <c r="J1" s="21"/>
      <c r="K1" s="21"/>
      <c r="L1" s="21"/>
      <c r="M1" s="21"/>
    </row>
    <row r="2" spans="1:13" ht="34.5" customHeight="1" thickBot="1">
      <c r="A2" s="131" t="s">
        <v>222</v>
      </c>
      <c r="B2" s="21"/>
      <c r="C2" s="21"/>
      <c r="D2" s="21"/>
      <c r="E2" s="21"/>
      <c r="F2" s="21"/>
      <c r="G2" s="21"/>
      <c r="H2" s="21"/>
      <c r="I2" s="21"/>
      <c r="J2" s="21"/>
      <c r="K2" s="21"/>
      <c r="L2" s="21"/>
      <c r="M2" s="58" t="s">
        <v>332</v>
      </c>
    </row>
    <row r="3" spans="1:13" ht="34.5" customHeight="1" thickTop="1">
      <c r="A3" s="394" t="s">
        <v>333</v>
      </c>
      <c r="B3" s="389" t="s">
        <v>334</v>
      </c>
      <c r="C3" s="389"/>
      <c r="D3" s="389"/>
      <c r="E3" s="388" t="s">
        <v>335</v>
      </c>
      <c r="F3" s="389"/>
      <c r="G3" s="389"/>
      <c r="H3" s="391" t="s">
        <v>22</v>
      </c>
      <c r="I3" s="392"/>
      <c r="J3" s="392"/>
      <c r="K3" s="392"/>
      <c r="L3" s="392"/>
      <c r="M3" s="132" t="s">
        <v>336</v>
      </c>
    </row>
    <row r="4" spans="1:13" ht="34.5" customHeight="1" thickBot="1">
      <c r="A4" s="395"/>
      <c r="B4" s="133" t="s">
        <v>20</v>
      </c>
      <c r="C4" s="134" t="s">
        <v>21</v>
      </c>
      <c r="D4" s="133" t="s">
        <v>22</v>
      </c>
      <c r="E4" s="135" t="s">
        <v>20</v>
      </c>
      <c r="F4" s="134" t="s">
        <v>337</v>
      </c>
      <c r="G4" s="133" t="s">
        <v>22</v>
      </c>
      <c r="H4" s="137">
        <v>2008</v>
      </c>
      <c r="I4" s="138">
        <v>2009</v>
      </c>
      <c r="J4" s="138">
        <v>2010</v>
      </c>
      <c r="K4" s="138">
        <v>2011</v>
      </c>
      <c r="L4" s="138" t="s">
        <v>338</v>
      </c>
      <c r="M4" s="137" t="s">
        <v>339</v>
      </c>
    </row>
    <row r="5" spans="1:13" ht="34.5" customHeight="1" thickTop="1">
      <c r="A5" s="159"/>
      <c r="B5" s="160">
        <v>298190000</v>
      </c>
      <c r="C5" s="160">
        <v>267000000</v>
      </c>
      <c r="D5" s="160">
        <v>31190000</v>
      </c>
      <c r="E5" s="175">
        <v>296450869.5652174</v>
      </c>
      <c r="F5" s="160">
        <v>267000000</v>
      </c>
      <c r="G5" s="160">
        <v>29450869.565217398</v>
      </c>
      <c r="H5" s="175">
        <v>6552121.002642939</v>
      </c>
      <c r="I5" s="160">
        <v>6797851.695709744</v>
      </c>
      <c r="J5" s="160">
        <v>7522169.8282406395</v>
      </c>
      <c r="K5" s="160">
        <v>8578727.038624074</v>
      </c>
      <c r="L5" s="160">
        <v>1739130.434782608</v>
      </c>
      <c r="M5" s="175">
        <f>+L5+E5</f>
        <v>298190000</v>
      </c>
    </row>
    <row r="6" spans="1:13" ht="50.25" customHeight="1">
      <c r="A6" s="154" t="s">
        <v>187</v>
      </c>
      <c r="B6" s="82">
        <v>28000000</v>
      </c>
      <c r="C6" s="82">
        <v>28000000</v>
      </c>
      <c r="D6" s="82">
        <v>0</v>
      </c>
      <c r="E6" s="120">
        <v>28000000.000000004</v>
      </c>
      <c r="F6" s="82">
        <v>28000000.000000004</v>
      </c>
      <c r="G6" s="82">
        <v>0</v>
      </c>
      <c r="H6" s="120">
        <v>0</v>
      </c>
      <c r="I6" s="82">
        <v>0</v>
      </c>
      <c r="J6" s="82">
        <v>0</v>
      </c>
      <c r="K6" s="82">
        <v>0</v>
      </c>
      <c r="L6" s="82">
        <v>0</v>
      </c>
      <c r="M6" s="120">
        <f>+L6+E6</f>
        <v>28000000.000000004</v>
      </c>
    </row>
    <row r="7" spans="1:13" ht="47.25" customHeight="1">
      <c r="A7" s="154" t="s">
        <v>190</v>
      </c>
      <c r="B7" s="82">
        <v>109000000</v>
      </c>
      <c r="C7" s="82">
        <v>104000000</v>
      </c>
      <c r="D7" s="82">
        <v>5000000</v>
      </c>
      <c r="E7" s="120">
        <v>107260869.5652174</v>
      </c>
      <c r="F7" s="82">
        <v>104000000</v>
      </c>
      <c r="G7" s="82">
        <v>3260869.5652173916</v>
      </c>
      <c r="H7" s="120">
        <v>543478.2608695653</v>
      </c>
      <c r="I7" s="82">
        <v>679347.8260869567</v>
      </c>
      <c r="J7" s="82">
        <v>815217.3913043479</v>
      </c>
      <c r="K7" s="82">
        <v>1222826.086956522</v>
      </c>
      <c r="L7" s="82">
        <v>1739130.434782608</v>
      </c>
      <c r="M7" s="120">
        <f>+L7+E7</f>
        <v>109000000.00000001</v>
      </c>
    </row>
    <row r="8" spans="1:13" ht="40.5" customHeight="1">
      <c r="A8" s="154" t="s">
        <v>195</v>
      </c>
      <c r="B8" s="82">
        <v>159840000</v>
      </c>
      <c r="C8" s="82">
        <v>135000000</v>
      </c>
      <c r="D8" s="82">
        <v>24840000</v>
      </c>
      <c r="E8" s="120">
        <v>159840000</v>
      </c>
      <c r="F8" s="82">
        <v>135000000</v>
      </c>
      <c r="G8" s="82">
        <v>24840000</v>
      </c>
      <c r="H8" s="120">
        <v>5382903.430625774</v>
      </c>
      <c r="I8" s="82">
        <v>5899123.8696227865</v>
      </c>
      <c r="J8" s="82">
        <v>6466051.258936292</v>
      </c>
      <c r="K8" s="82">
        <v>7091921.440815152</v>
      </c>
      <c r="L8" s="82">
        <v>0</v>
      </c>
      <c r="M8" s="120">
        <f>+L8+E8</f>
        <v>159840000</v>
      </c>
    </row>
    <row r="9" spans="1:13" ht="51" customHeight="1" thickBot="1">
      <c r="A9" s="171" t="s">
        <v>439</v>
      </c>
      <c r="B9" s="88">
        <v>1350000</v>
      </c>
      <c r="C9" s="88"/>
      <c r="D9" s="88">
        <v>1350000</v>
      </c>
      <c r="E9" s="181">
        <v>1350000</v>
      </c>
      <c r="F9" s="88">
        <v>0</v>
      </c>
      <c r="G9" s="88">
        <v>1350000</v>
      </c>
      <c r="H9" s="181">
        <v>625739.3111476</v>
      </c>
      <c r="I9" s="88">
        <v>219380</v>
      </c>
      <c r="J9" s="88">
        <v>240901.178</v>
      </c>
      <c r="K9" s="88">
        <v>263979.51085240004</v>
      </c>
      <c r="L9" s="88">
        <v>0</v>
      </c>
      <c r="M9" s="181">
        <f>+L9+E9</f>
        <v>1350000</v>
      </c>
    </row>
    <row r="10" ht="34.5" customHeight="1"/>
    <row r="11" ht="34.5" customHeight="1"/>
  </sheetData>
  <sheetProtection/>
  <mergeCells count="4">
    <mergeCell ref="A3:A4"/>
    <mergeCell ref="B3:D3"/>
    <mergeCell ref="E3:G3"/>
    <mergeCell ref="H3:L3"/>
  </mergeCells>
  <printOptions/>
  <pageMargins left="0.75" right="0.42" top="1" bottom="0.77" header="0.492125985" footer="0.492125985"/>
  <pageSetup fitToHeight="1" fitToWidth="1" horizontalDpi="600" verticalDpi="600" orientation="landscape" paperSize="9" scale="62" r:id="rId1"/>
</worksheet>
</file>

<file path=xl/worksheets/sheet13.xml><?xml version="1.0" encoding="utf-8"?>
<worksheet xmlns="http://schemas.openxmlformats.org/spreadsheetml/2006/main" xmlns:r="http://schemas.openxmlformats.org/officeDocument/2006/relationships">
  <dimension ref="A1:H34"/>
  <sheetViews>
    <sheetView zoomScalePageLayoutView="0" workbookViewId="0" topLeftCell="A1">
      <selection activeCell="A1" sqref="A1"/>
    </sheetView>
  </sheetViews>
  <sheetFormatPr defaultColWidth="9.140625" defaultRowHeight="27" customHeight="1"/>
  <cols>
    <col min="1" max="1" width="50.7109375" style="2" customWidth="1"/>
    <col min="2" max="2" width="31.8515625" style="2" customWidth="1"/>
    <col min="3" max="4" width="15.28125" style="2" bestFit="1" customWidth="1"/>
    <col min="5" max="5" width="14.00390625" style="2" bestFit="1" customWidth="1"/>
    <col min="6" max="6" width="20.28125" style="2" customWidth="1"/>
    <col min="7" max="7" width="15.28125" style="2" bestFit="1" customWidth="1"/>
    <col min="8" max="8" width="12.28125" style="22" customWidth="1"/>
    <col min="9" max="16384" width="9.140625" style="2" customWidth="1"/>
  </cols>
  <sheetData>
    <row r="1" ht="27" customHeight="1">
      <c r="A1" s="338" t="s">
        <v>186</v>
      </c>
    </row>
    <row r="3" spans="1:8" ht="43.5" customHeight="1">
      <c r="A3" s="346" t="s">
        <v>187</v>
      </c>
      <c r="B3" s="346"/>
      <c r="C3" s="346"/>
      <c r="D3" s="346"/>
      <c r="E3" s="346"/>
      <c r="F3" s="346"/>
      <c r="G3" s="346"/>
      <c r="H3" s="38"/>
    </row>
    <row r="4" spans="1:8" ht="21" customHeight="1">
      <c r="A4" s="396" t="s">
        <v>16</v>
      </c>
      <c r="B4" s="370" t="s">
        <v>17</v>
      </c>
      <c r="C4" s="378" t="s">
        <v>395</v>
      </c>
      <c r="D4" s="378"/>
      <c r="E4" s="378"/>
      <c r="F4" s="191" t="s">
        <v>22</v>
      </c>
      <c r="G4" s="191" t="s">
        <v>20</v>
      </c>
      <c r="H4" s="16"/>
    </row>
    <row r="5" spans="1:8" ht="21" customHeight="1" thickBot="1">
      <c r="A5" s="397"/>
      <c r="B5" s="370"/>
      <c r="C5" s="211" t="s">
        <v>20</v>
      </c>
      <c r="D5" s="210" t="s">
        <v>21</v>
      </c>
      <c r="E5" s="211" t="s">
        <v>22</v>
      </c>
      <c r="F5" s="217" t="s">
        <v>338</v>
      </c>
      <c r="G5" s="217" t="s">
        <v>396</v>
      </c>
      <c r="H5" s="6"/>
    </row>
    <row r="6" spans="1:8" ht="45">
      <c r="A6" s="310" t="s">
        <v>188</v>
      </c>
      <c r="B6" s="218" t="s">
        <v>189</v>
      </c>
      <c r="C6" s="211">
        <v>28000000.000000004</v>
      </c>
      <c r="D6" s="211">
        <v>28000000.000000004</v>
      </c>
      <c r="E6" s="211">
        <v>0</v>
      </c>
      <c r="F6" s="211">
        <v>0</v>
      </c>
      <c r="G6" s="211">
        <v>28000000.000000004</v>
      </c>
      <c r="H6" s="6"/>
    </row>
    <row r="7" spans="1:8" ht="24.75" customHeight="1">
      <c r="A7" s="277" t="s">
        <v>20</v>
      </c>
      <c r="B7" s="296"/>
      <c r="C7" s="296">
        <v>28000000.000000004</v>
      </c>
      <c r="D7" s="296">
        <v>28000000.000000004</v>
      </c>
      <c r="E7" s="296">
        <v>0</v>
      </c>
      <c r="F7" s="296">
        <v>0</v>
      </c>
      <c r="G7" s="277">
        <v>28000000.000000004</v>
      </c>
      <c r="H7" s="25"/>
    </row>
    <row r="8" spans="1:7" ht="27" customHeight="1">
      <c r="A8" s="183"/>
      <c r="B8" s="183"/>
      <c r="C8" s="183"/>
      <c r="D8" s="183"/>
      <c r="E8" s="183"/>
      <c r="F8" s="183"/>
      <c r="G8" s="183"/>
    </row>
    <row r="9" spans="1:7" ht="27" customHeight="1">
      <c r="A9" s="183"/>
      <c r="B9" s="183"/>
      <c r="C9" s="183"/>
      <c r="D9" s="183"/>
      <c r="E9" s="183"/>
      <c r="F9" s="183"/>
      <c r="G9" s="183"/>
    </row>
    <row r="10" spans="1:8" ht="45.75" customHeight="1">
      <c r="A10" s="346" t="s">
        <v>190</v>
      </c>
      <c r="B10" s="346"/>
      <c r="C10" s="346"/>
      <c r="D10" s="346"/>
      <c r="E10" s="346"/>
      <c r="F10" s="346"/>
      <c r="G10" s="346"/>
      <c r="H10" s="38"/>
    </row>
    <row r="11" spans="1:8" ht="27" customHeight="1">
      <c r="A11" s="396" t="s">
        <v>16</v>
      </c>
      <c r="B11" s="370" t="s">
        <v>17</v>
      </c>
      <c r="C11" s="378" t="s">
        <v>395</v>
      </c>
      <c r="D11" s="378"/>
      <c r="E11" s="378"/>
      <c r="F11" s="191" t="s">
        <v>22</v>
      </c>
      <c r="G11" s="191" t="s">
        <v>20</v>
      </c>
      <c r="H11" s="16"/>
    </row>
    <row r="12" spans="1:8" ht="27" customHeight="1" thickBot="1">
      <c r="A12" s="397"/>
      <c r="B12" s="370"/>
      <c r="C12" s="211" t="s">
        <v>20</v>
      </c>
      <c r="D12" s="210" t="s">
        <v>21</v>
      </c>
      <c r="E12" s="211" t="s">
        <v>22</v>
      </c>
      <c r="F12" s="217" t="s">
        <v>338</v>
      </c>
      <c r="G12" s="217" t="s">
        <v>396</v>
      </c>
      <c r="H12" s="6"/>
    </row>
    <row r="13" spans="1:7" ht="36.75" customHeight="1">
      <c r="A13" s="110" t="s">
        <v>191</v>
      </c>
      <c r="B13" s="218" t="s">
        <v>192</v>
      </c>
      <c r="C13" s="214"/>
      <c r="D13" s="214"/>
      <c r="E13" s="214"/>
      <c r="F13" s="214"/>
      <c r="G13" s="214"/>
    </row>
    <row r="14" spans="1:7" ht="30">
      <c r="A14" s="213" t="s">
        <v>193</v>
      </c>
      <c r="B14" s="218" t="s">
        <v>194</v>
      </c>
      <c r="C14" s="214"/>
      <c r="D14" s="214"/>
      <c r="E14" s="214"/>
      <c r="F14" s="214"/>
      <c r="G14" s="214"/>
    </row>
    <row r="15" spans="1:8" ht="24.75" customHeight="1">
      <c r="A15" s="277" t="s">
        <v>20</v>
      </c>
      <c r="B15" s="296"/>
      <c r="C15" s="296">
        <v>107260869.5652174</v>
      </c>
      <c r="D15" s="296">
        <v>104000000</v>
      </c>
      <c r="E15" s="296">
        <v>3260869.5652173916</v>
      </c>
      <c r="F15" s="296">
        <v>1739130.434782608</v>
      </c>
      <c r="G15" s="277">
        <v>109000000.00000001</v>
      </c>
      <c r="H15" s="25"/>
    </row>
    <row r="16" spans="1:7" ht="27" customHeight="1">
      <c r="A16" s="183"/>
      <c r="B16" s="183"/>
      <c r="C16" s="183"/>
      <c r="D16" s="183"/>
      <c r="E16" s="183"/>
      <c r="F16" s="183"/>
      <c r="G16" s="183"/>
    </row>
    <row r="17" spans="1:7" ht="27" customHeight="1">
      <c r="A17" s="183"/>
      <c r="B17" s="183"/>
      <c r="C17" s="183"/>
      <c r="D17" s="183"/>
      <c r="E17" s="183"/>
      <c r="F17" s="183"/>
      <c r="G17" s="183"/>
    </row>
    <row r="18" spans="1:7" ht="27" customHeight="1">
      <c r="A18" s="183"/>
      <c r="B18" s="183"/>
      <c r="C18" s="183"/>
      <c r="D18" s="183"/>
      <c r="E18" s="183"/>
      <c r="F18" s="183"/>
      <c r="G18" s="183"/>
    </row>
    <row r="19" spans="1:7" ht="27" customHeight="1">
      <c r="A19" s="183"/>
      <c r="B19" s="183"/>
      <c r="C19" s="183"/>
      <c r="D19" s="183"/>
      <c r="E19" s="183"/>
      <c r="F19" s="183"/>
      <c r="G19" s="183"/>
    </row>
    <row r="20" spans="1:7" ht="27" customHeight="1">
      <c r="A20" s="183"/>
      <c r="B20" s="183"/>
      <c r="C20" s="183"/>
      <c r="D20" s="183"/>
      <c r="E20" s="183"/>
      <c r="F20" s="183"/>
      <c r="G20" s="183"/>
    </row>
    <row r="21" spans="1:8" ht="45.75" customHeight="1">
      <c r="A21" s="346" t="s">
        <v>195</v>
      </c>
      <c r="B21" s="412"/>
      <c r="C21" s="412"/>
      <c r="D21" s="412"/>
      <c r="E21" s="412"/>
      <c r="F21" s="412"/>
      <c r="G21" s="412"/>
      <c r="H21" s="38"/>
    </row>
    <row r="22" spans="1:8" ht="21" customHeight="1">
      <c r="A22" s="396" t="s">
        <v>16</v>
      </c>
      <c r="B22" s="370" t="s">
        <v>17</v>
      </c>
      <c r="C22" s="378" t="s">
        <v>395</v>
      </c>
      <c r="D22" s="378"/>
      <c r="E22" s="378"/>
      <c r="F22" s="191" t="s">
        <v>22</v>
      </c>
      <c r="G22" s="191" t="s">
        <v>20</v>
      </c>
      <c r="H22" s="16"/>
    </row>
    <row r="23" spans="1:8" ht="21" customHeight="1" thickBot="1">
      <c r="A23" s="397"/>
      <c r="B23" s="370"/>
      <c r="C23" s="211" t="s">
        <v>20</v>
      </c>
      <c r="D23" s="210" t="s">
        <v>21</v>
      </c>
      <c r="E23" s="211" t="s">
        <v>22</v>
      </c>
      <c r="F23" s="217" t="s">
        <v>338</v>
      </c>
      <c r="G23" s="217" t="s">
        <v>396</v>
      </c>
      <c r="H23" s="6"/>
    </row>
    <row r="24" spans="1:8" ht="48" customHeight="1">
      <c r="A24" s="110" t="s">
        <v>196</v>
      </c>
      <c r="B24" s="218" t="s">
        <v>197</v>
      </c>
      <c r="C24" s="224"/>
      <c r="D24" s="224"/>
      <c r="E24" s="224"/>
      <c r="F24" s="224"/>
      <c r="G24" s="224"/>
      <c r="H24" s="23"/>
    </row>
    <row r="25" spans="1:7" ht="36" customHeight="1">
      <c r="A25" s="213" t="s">
        <v>437</v>
      </c>
      <c r="B25" s="218" t="s">
        <v>438</v>
      </c>
      <c r="C25" s="214"/>
      <c r="D25" s="214"/>
      <c r="E25" s="214"/>
      <c r="F25" s="214"/>
      <c r="G25" s="214"/>
    </row>
    <row r="26" spans="1:8" ht="24.75" customHeight="1">
      <c r="A26" s="277" t="s">
        <v>20</v>
      </c>
      <c r="B26" s="296"/>
      <c r="C26" s="296">
        <v>159840000</v>
      </c>
      <c r="D26" s="296">
        <v>135000000</v>
      </c>
      <c r="E26" s="296">
        <v>24840000</v>
      </c>
      <c r="F26" s="296">
        <v>0</v>
      </c>
      <c r="G26" s="277">
        <v>159840000</v>
      </c>
      <c r="H26" s="25"/>
    </row>
    <row r="27" spans="1:7" ht="32.25" customHeight="1">
      <c r="A27" s="183"/>
      <c r="B27" s="183"/>
      <c r="C27" s="183"/>
      <c r="D27" s="183"/>
      <c r="E27" s="183"/>
      <c r="F27" s="183"/>
      <c r="G27" s="183"/>
    </row>
    <row r="28" spans="1:7" ht="32.25" customHeight="1">
      <c r="A28" s="183"/>
      <c r="B28" s="183"/>
      <c r="C28" s="183"/>
      <c r="D28" s="183"/>
      <c r="E28" s="183"/>
      <c r="F28" s="183"/>
      <c r="G28" s="183"/>
    </row>
    <row r="29" spans="1:8" ht="45.75" customHeight="1">
      <c r="A29" s="346" t="s">
        <v>439</v>
      </c>
      <c r="B29" s="346"/>
      <c r="C29" s="346"/>
      <c r="D29" s="346"/>
      <c r="E29" s="346"/>
      <c r="F29" s="346"/>
      <c r="G29" s="346"/>
      <c r="H29" s="38"/>
    </row>
    <row r="30" spans="1:8" ht="21" customHeight="1">
      <c r="A30" s="372" t="s">
        <v>16</v>
      </c>
      <c r="B30" s="370" t="s">
        <v>17</v>
      </c>
      <c r="C30" s="378" t="s">
        <v>395</v>
      </c>
      <c r="D30" s="378"/>
      <c r="E30" s="378"/>
      <c r="F30" s="191" t="s">
        <v>22</v>
      </c>
      <c r="G30" s="191" t="s">
        <v>20</v>
      </c>
      <c r="H30" s="16"/>
    </row>
    <row r="31" spans="1:8" ht="21" customHeight="1" thickBot="1">
      <c r="A31" s="373"/>
      <c r="B31" s="370"/>
      <c r="C31" s="211" t="s">
        <v>20</v>
      </c>
      <c r="D31" s="210" t="s">
        <v>21</v>
      </c>
      <c r="E31" s="211" t="s">
        <v>22</v>
      </c>
      <c r="F31" s="217" t="s">
        <v>338</v>
      </c>
      <c r="G31" s="217" t="s">
        <v>396</v>
      </c>
      <c r="H31" s="6"/>
    </row>
    <row r="32" spans="1:8" ht="48.75" customHeight="1">
      <c r="A32" s="110" t="s">
        <v>440</v>
      </c>
      <c r="B32" s="218" t="s">
        <v>441</v>
      </c>
      <c r="C32" s="297">
        <v>924260.6888524</v>
      </c>
      <c r="D32" s="211">
        <v>0</v>
      </c>
      <c r="E32" s="211">
        <v>924260.6888524</v>
      </c>
      <c r="F32" s="211">
        <v>0</v>
      </c>
      <c r="G32" s="211">
        <v>924260.6888524</v>
      </c>
      <c r="H32" s="6"/>
    </row>
    <row r="33" spans="1:7" ht="27" customHeight="1">
      <c r="A33" s="213" t="s">
        <v>442</v>
      </c>
      <c r="B33" s="214"/>
      <c r="C33" s="297">
        <v>425739.31114759995</v>
      </c>
      <c r="D33" s="297">
        <v>0</v>
      </c>
      <c r="E33" s="297">
        <v>425739.31114759995</v>
      </c>
      <c r="F33" s="297">
        <v>0</v>
      </c>
      <c r="G33" s="297">
        <v>425739.31114759995</v>
      </c>
    </row>
    <row r="34" spans="1:8" ht="24.75" customHeight="1">
      <c r="A34" s="277" t="s">
        <v>20</v>
      </c>
      <c r="B34" s="296"/>
      <c r="C34" s="296">
        <v>1350000</v>
      </c>
      <c r="D34" s="296">
        <v>0</v>
      </c>
      <c r="E34" s="296">
        <v>1350000</v>
      </c>
      <c r="F34" s="296">
        <v>0</v>
      </c>
      <c r="G34" s="277">
        <v>1350000</v>
      </c>
      <c r="H34" s="25"/>
    </row>
  </sheetData>
  <sheetProtection/>
  <mergeCells count="16">
    <mergeCell ref="B22:B23"/>
    <mergeCell ref="C4:E4"/>
    <mergeCell ref="A30:A31"/>
    <mergeCell ref="B30:B31"/>
    <mergeCell ref="C30:E30"/>
    <mergeCell ref="A29:G29"/>
    <mergeCell ref="A3:G3"/>
    <mergeCell ref="C22:E22"/>
    <mergeCell ref="A21:G21"/>
    <mergeCell ref="A11:A12"/>
    <mergeCell ref="B11:B12"/>
    <mergeCell ref="C11:E11"/>
    <mergeCell ref="A10:G10"/>
    <mergeCell ref="A4:A5"/>
    <mergeCell ref="B4:B5"/>
    <mergeCell ref="A22:A23"/>
  </mergeCells>
  <printOptions/>
  <pageMargins left="0.5905511811023623" right="0.2362204724409449" top="0.4724409448818898" bottom="0.7086614173228347" header="0.31496062992125984" footer="0.5118110236220472"/>
  <pageSetup horizontalDpi="600" verticalDpi="600" orientation="landscape" paperSize="9" scale="85" r:id="rId1"/>
</worksheet>
</file>

<file path=xl/worksheets/sheet14.xml><?xml version="1.0" encoding="utf-8"?>
<worksheet xmlns="http://schemas.openxmlformats.org/spreadsheetml/2006/main" xmlns:r="http://schemas.openxmlformats.org/officeDocument/2006/relationships">
  <sheetPr>
    <pageSetUpPr fitToPage="1"/>
  </sheetPr>
  <dimension ref="A1:M11"/>
  <sheetViews>
    <sheetView zoomScalePageLayoutView="0" workbookViewId="0" topLeftCell="A1">
      <selection activeCell="A1" sqref="A1"/>
    </sheetView>
  </sheetViews>
  <sheetFormatPr defaultColWidth="9.140625" defaultRowHeight="27" customHeight="1"/>
  <cols>
    <col min="1" max="1" width="90.8515625" style="2" customWidth="1"/>
    <col min="2" max="4" width="15.00390625" style="2" hidden="1" customWidth="1"/>
    <col min="5" max="5" width="14.00390625" style="2" bestFit="1" customWidth="1"/>
    <col min="6" max="6" width="14.140625" style="2" bestFit="1" customWidth="1"/>
    <col min="7" max="7" width="14.00390625" style="2" bestFit="1" customWidth="1"/>
    <col min="8" max="12" width="12.28125" style="2" customWidth="1"/>
    <col min="13" max="13" width="15.140625" style="2" bestFit="1" customWidth="1"/>
    <col min="14" max="16" width="12.28125" style="2" customWidth="1"/>
    <col min="17" max="17" width="16.7109375" style="29" customWidth="1"/>
    <col min="18" max="16384" width="9.140625" style="2" customWidth="1"/>
  </cols>
  <sheetData>
    <row r="1" spans="1:13" ht="27" customHeight="1">
      <c r="A1" s="131" t="s">
        <v>224</v>
      </c>
      <c r="B1" s="21"/>
      <c r="C1" s="21"/>
      <c r="D1" s="21"/>
      <c r="E1" s="21"/>
      <c r="F1" s="21"/>
      <c r="G1" s="21"/>
      <c r="H1" s="21"/>
      <c r="I1" s="21"/>
      <c r="J1" s="21"/>
      <c r="K1" s="21"/>
      <c r="L1" s="21"/>
      <c r="M1" s="21"/>
    </row>
    <row r="2" spans="1:13" ht="27" customHeight="1" thickBot="1">
      <c r="A2" s="131" t="s">
        <v>223</v>
      </c>
      <c r="B2" s="21"/>
      <c r="C2" s="21"/>
      <c r="D2" s="21"/>
      <c r="E2" s="21"/>
      <c r="F2" s="21"/>
      <c r="G2" s="21"/>
      <c r="H2" s="21"/>
      <c r="I2" s="21"/>
      <c r="J2" s="21"/>
      <c r="K2" s="21"/>
      <c r="L2" s="21"/>
      <c r="M2" s="58" t="s">
        <v>332</v>
      </c>
    </row>
    <row r="3" spans="1:13" ht="27" customHeight="1" thickTop="1">
      <c r="A3" s="394" t="s">
        <v>333</v>
      </c>
      <c r="B3" s="389" t="s">
        <v>334</v>
      </c>
      <c r="C3" s="389"/>
      <c r="D3" s="389"/>
      <c r="E3" s="388" t="s">
        <v>335</v>
      </c>
      <c r="F3" s="389"/>
      <c r="G3" s="389"/>
      <c r="H3" s="391" t="s">
        <v>22</v>
      </c>
      <c r="I3" s="392"/>
      <c r="J3" s="392"/>
      <c r="K3" s="392"/>
      <c r="L3" s="392"/>
      <c r="M3" s="132" t="s">
        <v>336</v>
      </c>
    </row>
    <row r="4" spans="1:13" ht="32.25" customHeight="1" thickBot="1">
      <c r="A4" s="395"/>
      <c r="B4" s="133" t="s">
        <v>20</v>
      </c>
      <c r="C4" s="134" t="s">
        <v>21</v>
      </c>
      <c r="D4" s="133" t="s">
        <v>22</v>
      </c>
      <c r="E4" s="135" t="s">
        <v>20</v>
      </c>
      <c r="F4" s="134" t="s">
        <v>337</v>
      </c>
      <c r="G4" s="133" t="s">
        <v>22</v>
      </c>
      <c r="H4" s="137">
        <v>2008</v>
      </c>
      <c r="I4" s="138">
        <v>2009</v>
      </c>
      <c r="J4" s="138">
        <v>2010</v>
      </c>
      <c r="K4" s="138">
        <v>2011</v>
      </c>
      <c r="L4" s="138" t="s">
        <v>338</v>
      </c>
      <c r="M4" s="137" t="s">
        <v>339</v>
      </c>
    </row>
    <row r="5" spans="1:13" ht="39.75" customHeight="1" thickTop="1">
      <c r="A5" s="159"/>
      <c r="B5" s="160">
        <v>38100000</v>
      </c>
      <c r="C5" s="160">
        <v>15000000</v>
      </c>
      <c r="D5" s="160">
        <v>23100000</v>
      </c>
      <c r="E5" s="175">
        <v>38100000</v>
      </c>
      <c r="F5" s="160">
        <v>15000000</v>
      </c>
      <c r="G5" s="160">
        <v>23100000</v>
      </c>
      <c r="H5" s="175">
        <v>3850000</v>
      </c>
      <c r="I5" s="160">
        <v>4812500</v>
      </c>
      <c r="J5" s="160">
        <v>5775000</v>
      </c>
      <c r="K5" s="160">
        <v>8662500</v>
      </c>
      <c r="L5" s="160">
        <v>0</v>
      </c>
      <c r="M5" s="175">
        <v>38100000</v>
      </c>
    </row>
    <row r="6" spans="1:13" ht="48.75" customHeight="1">
      <c r="A6" s="154" t="s">
        <v>170</v>
      </c>
      <c r="B6" s="82">
        <v>20000000</v>
      </c>
      <c r="C6" s="82"/>
      <c r="D6" s="82">
        <v>20000000</v>
      </c>
      <c r="E6" s="120">
        <v>20000000</v>
      </c>
      <c r="F6" s="82">
        <v>0</v>
      </c>
      <c r="G6" s="82">
        <v>20000000</v>
      </c>
      <c r="H6" s="120">
        <v>3333333.3333333335</v>
      </c>
      <c r="I6" s="82">
        <v>4166666.666666667</v>
      </c>
      <c r="J6" s="82">
        <v>5000000</v>
      </c>
      <c r="K6" s="82">
        <v>7500000</v>
      </c>
      <c r="L6" s="82">
        <v>0</v>
      </c>
      <c r="M6" s="120">
        <v>20000000</v>
      </c>
    </row>
    <row r="7" spans="1:13" ht="47.25" customHeight="1">
      <c r="A7" s="154" t="s">
        <v>177</v>
      </c>
      <c r="B7" s="82">
        <v>15000000</v>
      </c>
      <c r="C7" s="82">
        <v>15000000</v>
      </c>
      <c r="D7" s="82">
        <v>0</v>
      </c>
      <c r="E7" s="120">
        <v>15000000</v>
      </c>
      <c r="F7" s="82">
        <v>15000000</v>
      </c>
      <c r="G7" s="82">
        <v>0</v>
      </c>
      <c r="H7" s="120">
        <v>0</v>
      </c>
      <c r="I7" s="82">
        <v>0</v>
      </c>
      <c r="J7" s="82">
        <v>0</v>
      </c>
      <c r="K7" s="82">
        <v>0</v>
      </c>
      <c r="L7" s="82">
        <v>0</v>
      </c>
      <c r="M7" s="120">
        <v>15000000</v>
      </c>
    </row>
    <row r="8" spans="1:13" ht="44.25" customHeight="1">
      <c r="A8" s="154" t="s">
        <v>182</v>
      </c>
      <c r="B8" s="82">
        <v>1000000</v>
      </c>
      <c r="C8" s="82"/>
      <c r="D8" s="82">
        <v>1000000</v>
      </c>
      <c r="E8" s="120">
        <v>1000000</v>
      </c>
      <c r="F8" s="82">
        <v>0</v>
      </c>
      <c r="G8" s="82">
        <v>1000000</v>
      </c>
      <c r="H8" s="120">
        <v>166666.66666666666</v>
      </c>
      <c r="I8" s="82">
        <v>208333.3333333333</v>
      </c>
      <c r="J8" s="82">
        <v>250000</v>
      </c>
      <c r="K8" s="82">
        <v>375000</v>
      </c>
      <c r="L8" s="82">
        <v>0</v>
      </c>
      <c r="M8" s="120">
        <v>1000000</v>
      </c>
    </row>
    <row r="9" spans="1:13" ht="39.75" customHeight="1">
      <c r="A9" s="154" t="s">
        <v>184</v>
      </c>
      <c r="B9" s="82">
        <v>2100000</v>
      </c>
      <c r="C9" s="82"/>
      <c r="D9" s="82">
        <v>2100000</v>
      </c>
      <c r="E9" s="120">
        <v>2100000</v>
      </c>
      <c r="F9" s="82">
        <v>0</v>
      </c>
      <c r="G9" s="82">
        <v>2100000</v>
      </c>
      <c r="H9" s="120">
        <v>350000</v>
      </c>
      <c r="I9" s="82">
        <v>437500</v>
      </c>
      <c r="J9" s="82">
        <v>525000</v>
      </c>
      <c r="K9" s="82">
        <v>787500</v>
      </c>
      <c r="L9" s="82">
        <v>0</v>
      </c>
      <c r="M9" s="120">
        <v>2100000</v>
      </c>
    </row>
    <row r="10" spans="1:13" ht="39.75" customHeight="1" thickBot="1">
      <c r="A10" s="171" t="s">
        <v>185</v>
      </c>
      <c r="B10" s="182"/>
      <c r="C10" s="182"/>
      <c r="D10" s="182"/>
      <c r="E10" s="181">
        <v>0</v>
      </c>
      <c r="F10" s="88">
        <v>0</v>
      </c>
      <c r="G10" s="88">
        <v>0</v>
      </c>
      <c r="H10" s="181">
        <v>0</v>
      </c>
      <c r="I10" s="88">
        <v>0</v>
      </c>
      <c r="J10" s="88">
        <v>0</v>
      </c>
      <c r="K10" s="88">
        <v>0</v>
      </c>
      <c r="L10" s="88">
        <v>0</v>
      </c>
      <c r="M10" s="181">
        <v>0</v>
      </c>
    </row>
    <row r="11" spans="1:13" ht="39.75" customHeight="1">
      <c r="A11" s="184" t="s">
        <v>453</v>
      </c>
      <c r="B11" s="183"/>
      <c r="C11" s="183"/>
      <c r="D11" s="183"/>
      <c r="E11" s="183"/>
      <c r="F11" s="183"/>
      <c r="G11" s="183"/>
      <c r="H11" s="183"/>
      <c r="I11" s="183"/>
      <c r="J11" s="183"/>
      <c r="K11" s="183"/>
      <c r="L11" s="183"/>
      <c r="M11" s="183"/>
    </row>
  </sheetData>
  <sheetProtection/>
  <mergeCells count="4">
    <mergeCell ref="A3:A4"/>
    <mergeCell ref="B3:D3"/>
    <mergeCell ref="E3:G3"/>
    <mergeCell ref="H3:L3"/>
  </mergeCells>
  <printOptions/>
  <pageMargins left="0.5905511811023623" right="0.3937007874015748" top="0.984251968503937" bottom="0.984251968503937" header="0.5118110236220472" footer="0.5118110236220472"/>
  <pageSetup fitToHeight="1" fitToWidth="1" horizontalDpi="600" verticalDpi="600" orientation="landscape" paperSize="9" scale="66" r:id="rId1"/>
</worksheet>
</file>

<file path=xl/worksheets/sheet15.xml><?xml version="1.0" encoding="utf-8"?>
<worksheet xmlns="http://schemas.openxmlformats.org/spreadsheetml/2006/main" xmlns:r="http://schemas.openxmlformats.org/officeDocument/2006/relationships">
  <dimension ref="A1:P44"/>
  <sheetViews>
    <sheetView tabSelected="1" zoomScalePageLayoutView="0" workbookViewId="0" topLeftCell="A1">
      <selection activeCell="A1" sqref="A1"/>
    </sheetView>
  </sheetViews>
  <sheetFormatPr defaultColWidth="9.140625" defaultRowHeight="27" customHeight="1"/>
  <cols>
    <col min="1" max="1" width="52.8515625" style="2" customWidth="1"/>
    <col min="2" max="2" width="24.00390625" style="2" customWidth="1"/>
    <col min="3" max="5" width="14.00390625" style="2" bestFit="1" customWidth="1"/>
    <col min="6" max="6" width="12.8515625" style="2" bestFit="1" customWidth="1"/>
    <col min="7" max="7" width="14.00390625" style="2" bestFit="1" customWidth="1"/>
    <col min="8" max="8" width="13.00390625" style="22" customWidth="1"/>
    <col min="9" max="16" width="13.00390625" style="2" hidden="1" customWidth="1"/>
    <col min="17" max="16384" width="9.140625" style="2" customWidth="1"/>
  </cols>
  <sheetData>
    <row r="1" ht="27" customHeight="1">
      <c r="A1" s="338" t="s">
        <v>169</v>
      </c>
    </row>
    <row r="3" spans="1:16" ht="45.75" customHeight="1">
      <c r="A3" s="346" t="s">
        <v>170</v>
      </c>
      <c r="B3" s="346"/>
      <c r="C3" s="346"/>
      <c r="D3" s="346"/>
      <c r="E3" s="346"/>
      <c r="F3" s="346"/>
      <c r="G3" s="346"/>
      <c r="H3" s="38"/>
      <c r="I3" s="1"/>
      <c r="J3" s="1"/>
      <c r="K3" s="1"/>
      <c r="L3" s="1"/>
      <c r="M3" s="1"/>
      <c r="N3" s="1"/>
      <c r="O3" s="1"/>
      <c r="P3" s="1"/>
    </row>
    <row r="4" spans="1:16" ht="21" customHeight="1">
      <c r="A4" s="396" t="s">
        <v>16</v>
      </c>
      <c r="B4" s="370" t="s">
        <v>17</v>
      </c>
      <c r="C4" s="378" t="s">
        <v>395</v>
      </c>
      <c r="D4" s="378"/>
      <c r="E4" s="378"/>
      <c r="F4" s="191" t="s">
        <v>22</v>
      </c>
      <c r="G4" s="191" t="s">
        <v>20</v>
      </c>
      <c r="H4" s="16"/>
      <c r="I4" s="4" t="s">
        <v>21</v>
      </c>
      <c r="J4" s="3" t="s">
        <v>22</v>
      </c>
      <c r="K4" s="4" t="s">
        <v>21</v>
      </c>
      <c r="L4" s="3" t="s">
        <v>22</v>
      </c>
      <c r="M4" s="4" t="s">
        <v>21</v>
      </c>
      <c r="N4" s="3" t="s">
        <v>22</v>
      </c>
      <c r="O4" s="4" t="s">
        <v>21</v>
      </c>
      <c r="P4" s="3" t="s">
        <v>22</v>
      </c>
    </row>
    <row r="5" spans="1:16" ht="21" customHeight="1" thickBot="1">
      <c r="A5" s="397"/>
      <c r="B5" s="370"/>
      <c r="C5" s="211" t="s">
        <v>20</v>
      </c>
      <c r="D5" s="210" t="s">
        <v>21</v>
      </c>
      <c r="E5" s="211" t="s">
        <v>22</v>
      </c>
      <c r="F5" s="217" t="s">
        <v>338</v>
      </c>
      <c r="G5" s="217" t="s">
        <v>396</v>
      </c>
      <c r="H5" s="6"/>
      <c r="I5" s="5">
        <v>2008</v>
      </c>
      <c r="J5" s="5">
        <v>2008</v>
      </c>
      <c r="K5" s="5">
        <v>2009</v>
      </c>
      <c r="L5" s="5">
        <v>2009</v>
      </c>
      <c r="M5" s="5">
        <v>2010</v>
      </c>
      <c r="N5" s="5">
        <v>2010</v>
      </c>
      <c r="O5" s="5">
        <v>2011</v>
      </c>
      <c r="P5" s="5">
        <v>2011</v>
      </c>
    </row>
    <row r="6" spans="1:7" ht="42.75" customHeight="1">
      <c r="A6" s="341" t="s">
        <v>171</v>
      </c>
      <c r="B6" s="224" t="s">
        <v>172</v>
      </c>
      <c r="C6" s="214"/>
      <c r="D6" s="214"/>
      <c r="E6" s="214"/>
      <c r="F6" s="214"/>
      <c r="G6" s="214"/>
    </row>
    <row r="7" spans="1:7" ht="27" customHeight="1">
      <c r="A7" s="213" t="s">
        <v>173</v>
      </c>
      <c r="B7" s="224" t="s">
        <v>174</v>
      </c>
      <c r="C7" s="214"/>
      <c r="D7" s="214"/>
      <c r="E7" s="214"/>
      <c r="F7" s="214"/>
      <c r="G7" s="214"/>
    </row>
    <row r="8" spans="1:7" ht="27" customHeight="1">
      <c r="A8" s="213" t="s">
        <v>175</v>
      </c>
      <c r="B8" s="224" t="s">
        <v>176</v>
      </c>
      <c r="C8" s="214"/>
      <c r="D8" s="214"/>
      <c r="E8" s="214"/>
      <c r="F8" s="214"/>
      <c r="G8" s="214"/>
    </row>
    <row r="9" spans="1:16" ht="24.75" customHeight="1">
      <c r="A9" s="277" t="s">
        <v>20</v>
      </c>
      <c r="B9" s="296"/>
      <c r="C9" s="296">
        <v>20000000</v>
      </c>
      <c r="D9" s="296">
        <v>0</v>
      </c>
      <c r="E9" s="296">
        <v>20000000</v>
      </c>
      <c r="F9" s="296">
        <v>0</v>
      </c>
      <c r="G9" s="277">
        <v>20000000</v>
      </c>
      <c r="H9" s="25"/>
      <c r="I9" s="11">
        <v>0</v>
      </c>
      <c r="J9" s="11">
        <v>3333333.3333333335</v>
      </c>
      <c r="K9" s="11">
        <v>0</v>
      </c>
      <c r="L9" s="11">
        <v>4166666.666666667</v>
      </c>
      <c r="M9" s="11">
        <v>0</v>
      </c>
      <c r="N9" s="11">
        <v>5000000</v>
      </c>
      <c r="O9" s="11">
        <v>0</v>
      </c>
      <c r="P9" s="11">
        <v>7500000</v>
      </c>
    </row>
    <row r="10" spans="1:7" ht="27" customHeight="1">
      <c r="A10" s="183"/>
      <c r="B10" s="183"/>
      <c r="C10" s="183"/>
      <c r="D10" s="183"/>
      <c r="E10" s="183"/>
      <c r="F10" s="183"/>
      <c r="G10" s="183"/>
    </row>
    <row r="11" spans="1:7" ht="27" customHeight="1">
      <c r="A11" s="183"/>
      <c r="B11" s="183"/>
      <c r="C11" s="183"/>
      <c r="D11" s="183"/>
      <c r="E11" s="183"/>
      <c r="F11" s="183"/>
      <c r="G11" s="183"/>
    </row>
    <row r="12" spans="1:8" ht="45.75" customHeight="1">
      <c r="A12" s="346" t="s">
        <v>177</v>
      </c>
      <c r="B12" s="346"/>
      <c r="C12" s="346"/>
      <c r="D12" s="346"/>
      <c r="E12" s="346"/>
      <c r="F12" s="346"/>
      <c r="G12" s="346"/>
      <c r="H12" s="38"/>
    </row>
    <row r="13" spans="1:16" ht="21" customHeight="1">
      <c r="A13" s="396" t="s">
        <v>16</v>
      </c>
      <c r="B13" s="370" t="s">
        <v>17</v>
      </c>
      <c r="C13" s="378" t="s">
        <v>395</v>
      </c>
      <c r="D13" s="378"/>
      <c r="E13" s="378"/>
      <c r="F13" s="191" t="s">
        <v>22</v>
      </c>
      <c r="G13" s="191" t="s">
        <v>20</v>
      </c>
      <c r="H13" s="16"/>
      <c r="I13" s="4" t="s">
        <v>21</v>
      </c>
      <c r="J13" s="3" t="s">
        <v>22</v>
      </c>
      <c r="K13" s="4" t="s">
        <v>21</v>
      </c>
      <c r="L13" s="3" t="s">
        <v>22</v>
      </c>
      <c r="M13" s="4" t="s">
        <v>21</v>
      </c>
      <c r="N13" s="3" t="s">
        <v>22</v>
      </c>
      <c r="O13" s="4" t="s">
        <v>21</v>
      </c>
      <c r="P13" s="3" t="s">
        <v>22</v>
      </c>
    </row>
    <row r="14" spans="1:16" ht="21" customHeight="1" thickBot="1">
      <c r="A14" s="397"/>
      <c r="B14" s="370"/>
      <c r="C14" s="211" t="s">
        <v>20</v>
      </c>
      <c r="D14" s="210" t="s">
        <v>21</v>
      </c>
      <c r="E14" s="211" t="s">
        <v>22</v>
      </c>
      <c r="F14" s="217" t="s">
        <v>338</v>
      </c>
      <c r="G14" s="217" t="s">
        <v>396</v>
      </c>
      <c r="H14" s="6"/>
      <c r="I14" s="5">
        <v>2008</v>
      </c>
      <c r="J14" s="5">
        <v>2008</v>
      </c>
      <c r="K14" s="5">
        <v>2009</v>
      </c>
      <c r="L14" s="5">
        <v>2009</v>
      </c>
      <c r="M14" s="5">
        <v>2010</v>
      </c>
      <c r="N14" s="5">
        <v>2010</v>
      </c>
      <c r="O14" s="5">
        <v>2011</v>
      </c>
      <c r="P14" s="5">
        <v>2011</v>
      </c>
    </row>
    <row r="15" spans="1:8" ht="35.25" customHeight="1">
      <c r="A15" s="341" t="s">
        <v>178</v>
      </c>
      <c r="B15" s="224" t="s">
        <v>179</v>
      </c>
      <c r="C15" s="211"/>
      <c r="D15" s="211"/>
      <c r="E15" s="211"/>
      <c r="F15" s="211"/>
      <c r="G15" s="211"/>
      <c r="H15" s="6"/>
    </row>
    <row r="16" spans="1:8" ht="33.75" customHeight="1">
      <c r="A16" s="213" t="s">
        <v>180</v>
      </c>
      <c r="B16" s="224" t="s">
        <v>181</v>
      </c>
      <c r="C16" s="211">
        <v>15000000</v>
      </c>
      <c r="D16" s="211">
        <v>15000000</v>
      </c>
      <c r="E16" s="211">
        <v>0</v>
      </c>
      <c r="F16" s="211"/>
      <c r="G16" s="211"/>
      <c r="H16" s="6"/>
    </row>
    <row r="17" spans="1:16" ht="24.75" customHeight="1">
      <c r="A17" s="277" t="s">
        <v>20</v>
      </c>
      <c r="B17" s="296"/>
      <c r="C17" s="296">
        <v>15000000</v>
      </c>
      <c r="D17" s="296">
        <v>15000000</v>
      </c>
      <c r="E17" s="296">
        <v>0</v>
      </c>
      <c r="F17" s="296">
        <v>0</v>
      </c>
      <c r="G17" s="277">
        <v>15000000</v>
      </c>
      <c r="H17" s="25"/>
      <c r="I17" s="11">
        <v>3250545.5498947906</v>
      </c>
      <c r="J17" s="11">
        <v>0</v>
      </c>
      <c r="K17" s="11">
        <v>3562272.8681297014</v>
      </c>
      <c r="L17" s="11">
        <v>0</v>
      </c>
      <c r="M17" s="11">
        <v>3904620.32544462</v>
      </c>
      <c r="N17" s="11">
        <v>0</v>
      </c>
      <c r="O17" s="11">
        <v>4282561.256530887</v>
      </c>
      <c r="P17" s="11">
        <v>0</v>
      </c>
    </row>
    <row r="18" spans="1:7" ht="27" customHeight="1">
      <c r="A18" s="183"/>
      <c r="B18" s="183"/>
      <c r="C18" s="183"/>
      <c r="D18" s="183"/>
      <c r="E18" s="183"/>
      <c r="F18" s="183"/>
      <c r="G18" s="183"/>
    </row>
    <row r="19" spans="1:7" ht="27" customHeight="1">
      <c r="A19" s="183"/>
      <c r="B19" s="183"/>
      <c r="C19" s="183"/>
      <c r="D19" s="183"/>
      <c r="E19" s="183"/>
      <c r="F19" s="183"/>
      <c r="G19" s="183"/>
    </row>
    <row r="20" spans="1:7" ht="27" customHeight="1">
      <c r="A20" s="183"/>
      <c r="B20" s="183"/>
      <c r="C20" s="183"/>
      <c r="D20" s="183"/>
      <c r="E20" s="183"/>
      <c r="F20" s="183"/>
      <c r="G20" s="183"/>
    </row>
    <row r="21" spans="1:7" ht="27" customHeight="1">
      <c r="A21" s="183"/>
      <c r="B21" s="183"/>
      <c r="C21" s="183"/>
      <c r="D21" s="183"/>
      <c r="E21" s="183"/>
      <c r="F21" s="183"/>
      <c r="G21" s="183"/>
    </row>
    <row r="22" spans="1:7" ht="27" customHeight="1">
      <c r="A22" s="183"/>
      <c r="B22" s="183"/>
      <c r="C22" s="183"/>
      <c r="D22" s="183"/>
      <c r="E22" s="183"/>
      <c r="F22" s="183"/>
      <c r="G22" s="183"/>
    </row>
    <row r="23" spans="1:8" ht="45.75" customHeight="1">
      <c r="A23" s="346" t="s">
        <v>182</v>
      </c>
      <c r="B23" s="346"/>
      <c r="C23" s="346"/>
      <c r="D23" s="346"/>
      <c r="E23" s="346"/>
      <c r="F23" s="346"/>
      <c r="G23" s="346"/>
      <c r="H23" s="38"/>
    </row>
    <row r="24" spans="1:16" ht="21" customHeight="1">
      <c r="A24" s="396" t="s">
        <v>16</v>
      </c>
      <c r="B24" s="370" t="s">
        <v>17</v>
      </c>
      <c r="C24" s="378" t="s">
        <v>395</v>
      </c>
      <c r="D24" s="378"/>
      <c r="E24" s="378"/>
      <c r="F24" s="191" t="s">
        <v>22</v>
      </c>
      <c r="G24" s="191" t="s">
        <v>20</v>
      </c>
      <c r="H24" s="16"/>
      <c r="I24" s="4" t="s">
        <v>21</v>
      </c>
      <c r="J24" s="3" t="s">
        <v>22</v>
      </c>
      <c r="K24" s="4" t="s">
        <v>21</v>
      </c>
      <c r="L24" s="3" t="s">
        <v>22</v>
      </c>
      <c r="M24" s="4" t="s">
        <v>21</v>
      </c>
      <c r="N24" s="3" t="s">
        <v>22</v>
      </c>
      <c r="O24" s="4" t="s">
        <v>21</v>
      </c>
      <c r="P24" s="3" t="s">
        <v>22</v>
      </c>
    </row>
    <row r="25" spans="1:16" ht="21" customHeight="1" thickBot="1">
      <c r="A25" s="397"/>
      <c r="B25" s="370"/>
      <c r="C25" s="211" t="s">
        <v>20</v>
      </c>
      <c r="D25" s="210" t="s">
        <v>21</v>
      </c>
      <c r="E25" s="211" t="s">
        <v>22</v>
      </c>
      <c r="F25" s="217" t="s">
        <v>338</v>
      </c>
      <c r="G25" s="217" t="s">
        <v>396</v>
      </c>
      <c r="H25" s="6"/>
      <c r="I25" s="5">
        <v>2008</v>
      </c>
      <c r="J25" s="5">
        <v>2008</v>
      </c>
      <c r="K25" s="5">
        <v>2009</v>
      </c>
      <c r="L25" s="5">
        <v>2009</v>
      </c>
      <c r="M25" s="5">
        <v>2010</v>
      </c>
      <c r="N25" s="5">
        <v>2010</v>
      </c>
      <c r="O25" s="5">
        <v>2011</v>
      </c>
      <c r="P25" s="5">
        <v>2011</v>
      </c>
    </row>
    <row r="26" spans="1:8" ht="94.5" customHeight="1">
      <c r="A26" s="310" t="s">
        <v>255</v>
      </c>
      <c r="B26" s="224" t="s">
        <v>183</v>
      </c>
      <c r="C26" s="211">
        <v>1000000</v>
      </c>
      <c r="D26" s="211"/>
      <c r="E26" s="211">
        <v>1000000</v>
      </c>
      <c r="F26" s="211"/>
      <c r="G26" s="211"/>
      <c r="H26" s="6"/>
    </row>
    <row r="27" spans="1:16" ht="24.75" customHeight="1">
      <c r="A27" s="277" t="s">
        <v>20</v>
      </c>
      <c r="B27" s="296"/>
      <c r="C27" s="296">
        <v>1000000</v>
      </c>
      <c r="D27" s="296">
        <v>0</v>
      </c>
      <c r="E27" s="296">
        <v>1000000</v>
      </c>
      <c r="F27" s="296">
        <v>0</v>
      </c>
      <c r="G27" s="277">
        <v>1000000</v>
      </c>
      <c r="H27" s="25"/>
      <c r="I27" s="11">
        <v>0</v>
      </c>
      <c r="J27" s="11">
        <v>166666.66666666666</v>
      </c>
      <c r="K27" s="11">
        <v>0</v>
      </c>
      <c r="L27" s="11">
        <v>208333.3333333333</v>
      </c>
      <c r="M27" s="11">
        <v>0</v>
      </c>
      <c r="N27" s="11">
        <v>250000</v>
      </c>
      <c r="O27" s="11">
        <v>0</v>
      </c>
      <c r="P27" s="11">
        <v>375000</v>
      </c>
    </row>
    <row r="28" spans="1:7" ht="27" customHeight="1">
      <c r="A28" s="183"/>
      <c r="B28" s="183"/>
      <c r="C28" s="183"/>
      <c r="D28" s="183"/>
      <c r="E28" s="183"/>
      <c r="F28" s="183"/>
      <c r="G28" s="183"/>
    </row>
    <row r="29" spans="1:7" ht="27" customHeight="1">
      <c r="A29" s="183"/>
      <c r="B29" s="183"/>
      <c r="C29" s="183"/>
      <c r="D29" s="183"/>
      <c r="E29" s="183"/>
      <c r="F29" s="183"/>
      <c r="G29" s="183"/>
    </row>
    <row r="30" spans="1:8" ht="45.75" customHeight="1">
      <c r="A30" s="346" t="s">
        <v>103</v>
      </c>
      <c r="B30" s="346"/>
      <c r="C30" s="346"/>
      <c r="D30" s="346"/>
      <c r="E30" s="346"/>
      <c r="F30" s="346"/>
      <c r="G30" s="346"/>
      <c r="H30" s="38"/>
    </row>
    <row r="31" spans="1:16" ht="21" customHeight="1">
      <c r="A31" s="396" t="s">
        <v>16</v>
      </c>
      <c r="B31" s="370" t="s">
        <v>17</v>
      </c>
      <c r="C31" s="378" t="s">
        <v>395</v>
      </c>
      <c r="D31" s="378"/>
      <c r="E31" s="378"/>
      <c r="F31" s="191" t="s">
        <v>22</v>
      </c>
      <c r="G31" s="191" t="s">
        <v>20</v>
      </c>
      <c r="H31" s="16"/>
      <c r="I31" s="4" t="s">
        <v>21</v>
      </c>
      <c r="J31" s="3" t="s">
        <v>22</v>
      </c>
      <c r="K31" s="4" t="s">
        <v>21</v>
      </c>
      <c r="L31" s="3" t="s">
        <v>22</v>
      </c>
      <c r="M31" s="4" t="s">
        <v>21</v>
      </c>
      <c r="N31" s="3" t="s">
        <v>22</v>
      </c>
      <c r="O31" s="4" t="s">
        <v>21</v>
      </c>
      <c r="P31" s="3" t="s">
        <v>22</v>
      </c>
    </row>
    <row r="32" spans="1:16" ht="21" customHeight="1" thickBot="1">
      <c r="A32" s="397"/>
      <c r="B32" s="370"/>
      <c r="C32" s="211" t="s">
        <v>20</v>
      </c>
      <c r="D32" s="210" t="s">
        <v>21</v>
      </c>
      <c r="E32" s="211" t="s">
        <v>22</v>
      </c>
      <c r="F32" s="217" t="s">
        <v>338</v>
      </c>
      <c r="G32" s="217" t="s">
        <v>396</v>
      </c>
      <c r="H32" s="6"/>
      <c r="I32" s="5">
        <v>2008</v>
      </c>
      <c r="J32" s="5">
        <v>2008</v>
      </c>
      <c r="K32" s="5">
        <v>2009</v>
      </c>
      <c r="L32" s="5">
        <v>2009</v>
      </c>
      <c r="M32" s="5">
        <v>2010</v>
      </c>
      <c r="N32" s="5">
        <v>2010</v>
      </c>
      <c r="O32" s="5">
        <v>2011</v>
      </c>
      <c r="P32" s="5">
        <v>2011</v>
      </c>
    </row>
    <row r="33" spans="1:8" ht="41.25" customHeight="1">
      <c r="A33" s="341" t="s">
        <v>97</v>
      </c>
      <c r="B33" s="224"/>
      <c r="C33" s="211">
        <v>2100000</v>
      </c>
      <c r="D33" s="211"/>
      <c r="E33" s="211">
        <v>2100000</v>
      </c>
      <c r="F33" s="211"/>
      <c r="G33" s="211">
        <v>2100000</v>
      </c>
      <c r="H33" s="6"/>
    </row>
    <row r="34" spans="1:8" ht="65.25" customHeight="1">
      <c r="A34" s="213" t="s">
        <v>104</v>
      </c>
      <c r="B34" s="224"/>
      <c r="C34" s="211"/>
      <c r="D34" s="211"/>
      <c r="E34" s="211"/>
      <c r="F34" s="211"/>
      <c r="G34" s="211"/>
      <c r="H34" s="6"/>
    </row>
    <row r="35" spans="1:16" ht="24.75" customHeight="1">
      <c r="A35" s="345" t="s">
        <v>20</v>
      </c>
      <c r="B35" s="311"/>
      <c r="C35" s="296">
        <v>2100000</v>
      </c>
      <c r="D35" s="296">
        <v>0</v>
      </c>
      <c r="E35" s="296">
        <v>2100000</v>
      </c>
      <c r="F35" s="296">
        <v>0</v>
      </c>
      <c r="G35" s="277">
        <v>2100000</v>
      </c>
      <c r="H35" s="16"/>
      <c r="I35" s="11">
        <v>0</v>
      </c>
      <c r="J35" s="11">
        <v>350000</v>
      </c>
      <c r="K35" s="11">
        <v>0</v>
      </c>
      <c r="L35" s="11">
        <v>437500</v>
      </c>
      <c r="M35" s="11">
        <v>0</v>
      </c>
      <c r="N35" s="11">
        <v>525000</v>
      </c>
      <c r="O35" s="11">
        <v>0</v>
      </c>
      <c r="P35" s="11">
        <v>787500</v>
      </c>
    </row>
    <row r="36" spans="1:7" ht="27" customHeight="1">
      <c r="A36" s="183"/>
      <c r="B36" s="183"/>
      <c r="C36" s="183"/>
      <c r="D36" s="183"/>
      <c r="E36" s="183"/>
      <c r="F36" s="183"/>
      <c r="G36" s="183"/>
    </row>
    <row r="37" spans="1:7" ht="27" customHeight="1">
      <c r="A37" s="183"/>
      <c r="B37" s="183"/>
      <c r="C37" s="183"/>
      <c r="D37" s="183"/>
      <c r="E37" s="183"/>
      <c r="F37" s="183"/>
      <c r="G37" s="183"/>
    </row>
    <row r="38" spans="1:7" ht="27" customHeight="1">
      <c r="A38" s="183"/>
      <c r="B38" s="183"/>
      <c r="C38" s="183"/>
      <c r="D38" s="183"/>
      <c r="E38" s="183"/>
      <c r="F38" s="183"/>
      <c r="G38" s="183"/>
    </row>
    <row r="39" spans="1:7" ht="27" customHeight="1">
      <c r="A39" s="183"/>
      <c r="B39" s="183"/>
      <c r="C39" s="183"/>
      <c r="D39" s="183"/>
      <c r="E39" s="183"/>
      <c r="F39" s="183"/>
      <c r="G39" s="183"/>
    </row>
    <row r="40" spans="1:8" ht="45.75" customHeight="1">
      <c r="A40" s="346" t="s">
        <v>98</v>
      </c>
      <c r="B40" s="346"/>
      <c r="C40" s="346"/>
      <c r="D40" s="346"/>
      <c r="E40" s="346"/>
      <c r="F40" s="346"/>
      <c r="G40" s="346"/>
      <c r="H40" s="38"/>
    </row>
    <row r="41" spans="1:16" ht="21" customHeight="1">
      <c r="A41" s="396" t="s">
        <v>16</v>
      </c>
      <c r="B41" s="370" t="s">
        <v>17</v>
      </c>
      <c r="C41" s="378" t="s">
        <v>395</v>
      </c>
      <c r="D41" s="378"/>
      <c r="E41" s="378"/>
      <c r="F41" s="191" t="s">
        <v>22</v>
      </c>
      <c r="G41" s="191" t="s">
        <v>20</v>
      </c>
      <c r="H41" s="16"/>
      <c r="I41" s="4" t="s">
        <v>21</v>
      </c>
      <c r="J41" s="3" t="s">
        <v>22</v>
      </c>
      <c r="K41" s="4" t="s">
        <v>21</v>
      </c>
      <c r="L41" s="3" t="s">
        <v>22</v>
      </c>
      <c r="M41" s="4" t="s">
        <v>21</v>
      </c>
      <c r="N41" s="3" t="s">
        <v>22</v>
      </c>
      <c r="O41" s="4" t="s">
        <v>21</v>
      </c>
      <c r="P41" s="3" t="s">
        <v>22</v>
      </c>
    </row>
    <row r="42" spans="1:16" ht="21" customHeight="1" thickBot="1">
      <c r="A42" s="397"/>
      <c r="B42" s="370"/>
      <c r="C42" s="211" t="s">
        <v>20</v>
      </c>
      <c r="D42" s="210" t="s">
        <v>21</v>
      </c>
      <c r="E42" s="211" t="s">
        <v>22</v>
      </c>
      <c r="F42" s="217" t="s">
        <v>338</v>
      </c>
      <c r="G42" s="217" t="s">
        <v>396</v>
      </c>
      <c r="H42" s="6"/>
      <c r="I42" s="5">
        <v>2008</v>
      </c>
      <c r="J42" s="5">
        <v>2008</v>
      </c>
      <c r="K42" s="5">
        <v>2009</v>
      </c>
      <c r="L42" s="5">
        <v>2009</v>
      </c>
      <c r="M42" s="5">
        <v>2010</v>
      </c>
      <c r="N42" s="5">
        <v>2010</v>
      </c>
      <c r="O42" s="5">
        <v>2011</v>
      </c>
      <c r="P42" s="5">
        <v>2011</v>
      </c>
    </row>
    <row r="43" spans="1:8" ht="27" customHeight="1">
      <c r="A43" s="86"/>
      <c r="B43" s="224"/>
      <c r="C43" s="224"/>
      <c r="D43" s="224"/>
      <c r="E43" s="224"/>
      <c r="F43" s="224"/>
      <c r="G43" s="224"/>
      <c r="H43" s="23"/>
    </row>
    <row r="44" spans="1:16" ht="24.75" customHeight="1">
      <c r="A44" s="104" t="s">
        <v>20</v>
      </c>
      <c r="B44" s="186"/>
      <c r="C44" s="379" t="s">
        <v>266</v>
      </c>
      <c r="D44" s="379"/>
      <c r="E44" s="379"/>
      <c r="F44" s="277">
        <v>0</v>
      </c>
      <c r="G44" s="277">
        <v>0</v>
      </c>
      <c r="H44" s="15"/>
      <c r="I44" s="27"/>
      <c r="J44" s="27"/>
      <c r="K44" s="27"/>
      <c r="L44" s="27"/>
      <c r="M44" s="27"/>
      <c r="N44" s="27"/>
      <c r="O44" s="27"/>
      <c r="P44" s="27"/>
    </row>
  </sheetData>
  <sheetProtection/>
  <mergeCells count="21">
    <mergeCell ref="A31:A32"/>
    <mergeCell ref="B31:B32"/>
    <mergeCell ref="C31:E31"/>
    <mergeCell ref="A40:G40"/>
    <mergeCell ref="C44:E44"/>
    <mergeCell ref="A41:A42"/>
    <mergeCell ref="B41:B42"/>
    <mergeCell ref="C41:E41"/>
    <mergeCell ref="A30:G30"/>
    <mergeCell ref="A12:G12"/>
    <mergeCell ref="A4:A5"/>
    <mergeCell ref="B4:B5"/>
    <mergeCell ref="A24:A25"/>
    <mergeCell ref="B24:B25"/>
    <mergeCell ref="C4:E4"/>
    <mergeCell ref="A3:G3"/>
    <mergeCell ref="C24:E24"/>
    <mergeCell ref="A23:G23"/>
    <mergeCell ref="A13:A14"/>
    <mergeCell ref="B13:B14"/>
    <mergeCell ref="C13:E13"/>
  </mergeCells>
  <printOptions/>
  <pageMargins left="0.5905511811023623" right="0.2362204724409449" top="0.5511811023622047" bottom="0.6692913385826772" header="0.2755905511811024" footer="0.2755905511811024"/>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P19"/>
  <sheetViews>
    <sheetView zoomScalePageLayoutView="0" workbookViewId="0" topLeftCell="A1">
      <selection activeCell="A1" sqref="A1"/>
    </sheetView>
  </sheetViews>
  <sheetFormatPr defaultColWidth="9.140625" defaultRowHeight="26.25" customHeight="1"/>
  <cols>
    <col min="1" max="1" width="91.57421875" style="21" customWidth="1"/>
    <col min="2" max="2" width="15.8515625" style="21" hidden="1" customWidth="1"/>
    <col min="3" max="3" width="14.7109375" style="21" hidden="1" customWidth="1"/>
    <col min="4" max="4" width="16.28125" style="21" hidden="1" customWidth="1"/>
    <col min="5" max="5" width="15.421875" style="21" bestFit="1" customWidth="1"/>
    <col min="6" max="6" width="15.28125" style="21" bestFit="1" customWidth="1"/>
    <col min="7" max="7" width="15.421875" style="21" bestFit="1" customWidth="1"/>
    <col min="8" max="8" width="13.8515625" style="21" customWidth="1"/>
    <col min="9" max="12" width="15.28125" style="21" bestFit="1" customWidth="1"/>
    <col min="13" max="13" width="17.140625" style="21" bestFit="1" customWidth="1"/>
    <col min="14" max="16" width="13.8515625" style="21" customWidth="1"/>
    <col min="17" max="20" width="18.57421875" style="21" customWidth="1"/>
    <col min="21" max="16384" width="9.140625" style="21" customWidth="1"/>
  </cols>
  <sheetData>
    <row r="1" ht="26.25" customHeight="1">
      <c r="A1" s="131" t="s">
        <v>211</v>
      </c>
    </row>
    <row r="2" spans="1:13" ht="26.25" customHeight="1" thickBot="1">
      <c r="A2" s="131" t="s">
        <v>212</v>
      </c>
      <c r="M2" s="76" t="s">
        <v>332</v>
      </c>
    </row>
    <row r="3" spans="1:16" ht="34.5" customHeight="1" thickTop="1">
      <c r="A3" s="363" t="s">
        <v>333</v>
      </c>
      <c r="B3" s="365" t="s">
        <v>334</v>
      </c>
      <c r="C3" s="365"/>
      <c r="D3" s="365"/>
      <c r="E3" s="366" t="s">
        <v>393</v>
      </c>
      <c r="F3" s="367"/>
      <c r="G3" s="347"/>
      <c r="H3" s="348" t="s">
        <v>22</v>
      </c>
      <c r="I3" s="349"/>
      <c r="J3" s="349"/>
      <c r="K3" s="349"/>
      <c r="L3" s="350"/>
      <c r="M3" s="69" t="s">
        <v>336</v>
      </c>
      <c r="N3" s="20"/>
      <c r="O3" s="20"/>
      <c r="P3" s="20"/>
    </row>
    <row r="4" spans="1:16" ht="34.5" customHeight="1" thickBot="1">
      <c r="A4" s="364"/>
      <c r="B4" s="59" t="s">
        <v>20</v>
      </c>
      <c r="C4" s="60" t="s">
        <v>21</v>
      </c>
      <c r="D4" s="59" t="s">
        <v>22</v>
      </c>
      <c r="E4" s="75" t="s">
        <v>20</v>
      </c>
      <c r="F4" s="74" t="s">
        <v>21</v>
      </c>
      <c r="G4" s="73" t="s">
        <v>22</v>
      </c>
      <c r="H4" s="72">
        <v>2008</v>
      </c>
      <c r="I4" s="70">
        <v>2009</v>
      </c>
      <c r="J4" s="70">
        <v>2010</v>
      </c>
      <c r="K4" s="70">
        <v>2011</v>
      </c>
      <c r="L4" s="71" t="s">
        <v>338</v>
      </c>
      <c r="M4" s="70" t="s">
        <v>339</v>
      </c>
      <c r="N4" s="20"/>
      <c r="O4" s="20"/>
      <c r="P4" s="20"/>
    </row>
    <row r="5" spans="1:16" ht="34.5" customHeight="1" thickTop="1">
      <c r="A5" s="81"/>
      <c r="B5" s="34">
        <v>3051572890</v>
      </c>
      <c r="C5" s="34">
        <v>531080890</v>
      </c>
      <c r="D5" s="34">
        <v>2520492000</v>
      </c>
      <c r="E5" s="77">
        <f>SUM(E6:E17)</f>
        <v>2226133370.5192084</v>
      </c>
      <c r="F5" s="78">
        <f aca="true" t="shared" si="0" ref="F5:L5">SUM(F6:F17)</f>
        <v>531080890</v>
      </c>
      <c r="G5" s="78">
        <f t="shared" si="0"/>
        <v>1695052480.519209</v>
      </c>
      <c r="H5" s="79">
        <f t="shared" si="0"/>
        <v>201118646.5808795</v>
      </c>
      <c r="I5" s="80">
        <f t="shared" si="0"/>
        <v>352750176.0770297</v>
      </c>
      <c r="J5" s="80">
        <f t="shared" si="0"/>
        <v>444191376.62876886</v>
      </c>
      <c r="K5" s="80">
        <f t="shared" si="0"/>
        <v>696992281.2325306</v>
      </c>
      <c r="L5" s="80">
        <f t="shared" si="0"/>
        <v>825439519.4807916</v>
      </c>
      <c r="M5" s="79">
        <f>+E5+L5</f>
        <v>3051572890</v>
      </c>
      <c r="N5" s="20"/>
      <c r="O5" s="20"/>
      <c r="P5" s="20"/>
    </row>
    <row r="6" spans="1:16" ht="59.25" customHeight="1">
      <c r="A6" s="46" t="s">
        <v>114</v>
      </c>
      <c r="B6" s="351" t="s">
        <v>266</v>
      </c>
      <c r="C6" s="351"/>
      <c r="D6" s="352"/>
      <c r="E6" s="66">
        <v>0</v>
      </c>
      <c r="F6" s="67">
        <v>0</v>
      </c>
      <c r="G6" s="68">
        <v>0</v>
      </c>
      <c r="H6" s="66">
        <v>0</v>
      </c>
      <c r="I6" s="67">
        <v>0</v>
      </c>
      <c r="J6" s="67">
        <v>0</v>
      </c>
      <c r="K6" s="67">
        <v>0</v>
      </c>
      <c r="L6" s="68">
        <v>0</v>
      </c>
      <c r="M6" s="67">
        <f aca="true" t="shared" si="1" ref="M6:M17">+E6+L6</f>
        <v>0</v>
      </c>
      <c r="N6" s="20"/>
      <c r="O6" s="20"/>
      <c r="P6" s="20"/>
    </row>
    <row r="7" spans="1:16" ht="63" customHeight="1">
      <c r="A7" s="46" t="s">
        <v>116</v>
      </c>
      <c r="B7" s="82">
        <v>125000000</v>
      </c>
      <c r="C7" s="82">
        <v>0</v>
      </c>
      <c r="D7" s="82">
        <v>125000000</v>
      </c>
      <c r="E7" s="83">
        <v>125000000</v>
      </c>
      <c r="F7" s="84">
        <v>0</v>
      </c>
      <c r="G7" s="85">
        <v>125000000</v>
      </c>
      <c r="H7" s="83">
        <v>5000000</v>
      </c>
      <c r="I7" s="84">
        <v>25000000</v>
      </c>
      <c r="J7" s="84">
        <v>38910000</v>
      </c>
      <c r="K7" s="84">
        <v>56090000</v>
      </c>
      <c r="L7" s="85">
        <v>0</v>
      </c>
      <c r="M7" s="84">
        <f t="shared" si="1"/>
        <v>125000000</v>
      </c>
      <c r="N7" s="20"/>
      <c r="O7" s="20"/>
      <c r="P7" s="20"/>
    </row>
    <row r="8" spans="1:16" ht="48.75" customHeight="1">
      <c r="A8" s="46" t="s">
        <v>117</v>
      </c>
      <c r="B8" s="82">
        <v>1146717890</v>
      </c>
      <c r="C8" s="82">
        <v>276710890</v>
      </c>
      <c r="D8" s="82">
        <v>870007000</v>
      </c>
      <c r="E8" s="83">
        <v>844088062.328889</v>
      </c>
      <c r="F8" s="84">
        <v>276710890</v>
      </c>
      <c r="G8" s="85">
        <v>567377172.3288891</v>
      </c>
      <c r="H8" s="83">
        <v>94562862.05481483</v>
      </c>
      <c r="I8" s="84">
        <v>118203577.56851855</v>
      </c>
      <c r="J8" s="84">
        <v>141844293.08222225</v>
      </c>
      <c r="K8" s="84">
        <v>212766439.6233334</v>
      </c>
      <c r="L8" s="85">
        <v>302629827.67111105</v>
      </c>
      <c r="M8" s="84">
        <f t="shared" si="1"/>
        <v>1146717890</v>
      </c>
      <c r="N8" s="20"/>
      <c r="O8" s="20"/>
      <c r="P8" s="20"/>
    </row>
    <row r="9" spans="1:16" ht="63" customHeight="1">
      <c r="A9" s="46" t="s">
        <v>136</v>
      </c>
      <c r="B9" s="82">
        <v>11900000</v>
      </c>
      <c r="C9" s="82">
        <v>11900000</v>
      </c>
      <c r="D9" s="82">
        <v>0</v>
      </c>
      <c r="E9" s="83">
        <v>11900000</v>
      </c>
      <c r="F9" s="84">
        <v>11900000</v>
      </c>
      <c r="G9" s="85">
        <v>0</v>
      </c>
      <c r="H9" s="83">
        <v>0</v>
      </c>
      <c r="I9" s="84">
        <v>0</v>
      </c>
      <c r="J9" s="84">
        <v>0</v>
      </c>
      <c r="K9" s="84">
        <v>0</v>
      </c>
      <c r="L9" s="85">
        <v>0</v>
      </c>
      <c r="M9" s="84">
        <f t="shared" si="1"/>
        <v>11900000</v>
      </c>
      <c r="N9" s="20"/>
      <c r="O9" s="20"/>
      <c r="P9" s="20"/>
    </row>
    <row r="10" spans="1:16" ht="48.75" customHeight="1">
      <c r="A10" s="46" t="s">
        <v>139</v>
      </c>
      <c r="B10" s="82">
        <v>122000000</v>
      </c>
      <c r="C10" s="82">
        <v>61900000</v>
      </c>
      <c r="D10" s="82">
        <v>60100000</v>
      </c>
      <c r="E10" s="83">
        <v>101094360.57062325</v>
      </c>
      <c r="F10" s="84">
        <v>61900000</v>
      </c>
      <c r="G10" s="85">
        <v>39194360.570623256</v>
      </c>
      <c r="H10" s="83">
        <v>6532393.428437209</v>
      </c>
      <c r="I10" s="84">
        <v>8165491.785546512</v>
      </c>
      <c r="J10" s="84">
        <v>9798590.142655814</v>
      </c>
      <c r="K10" s="84">
        <v>14697885.213983722</v>
      </c>
      <c r="L10" s="85">
        <v>20905639.429376744</v>
      </c>
      <c r="M10" s="84">
        <f t="shared" si="1"/>
        <v>122000000</v>
      </c>
      <c r="N10" s="20"/>
      <c r="O10" s="20"/>
      <c r="P10" s="20"/>
    </row>
    <row r="11" spans="1:16" ht="39.75" customHeight="1">
      <c r="A11" s="46" t="s">
        <v>416</v>
      </c>
      <c r="B11" s="353" t="s">
        <v>266</v>
      </c>
      <c r="C11" s="353"/>
      <c r="D11" s="354"/>
      <c r="E11" s="83">
        <v>0</v>
      </c>
      <c r="F11" s="84">
        <v>0</v>
      </c>
      <c r="G11" s="85">
        <v>0</v>
      </c>
      <c r="H11" s="83">
        <v>0</v>
      </c>
      <c r="I11" s="84">
        <v>0</v>
      </c>
      <c r="J11" s="84">
        <v>0</v>
      </c>
      <c r="K11" s="84">
        <v>0</v>
      </c>
      <c r="L11" s="85">
        <v>0</v>
      </c>
      <c r="M11" s="84">
        <f t="shared" si="1"/>
        <v>0</v>
      </c>
      <c r="N11" s="20"/>
      <c r="O11" s="20"/>
      <c r="P11" s="20"/>
    </row>
    <row r="12" spans="1:16" ht="49.5" customHeight="1">
      <c r="A12" s="46" t="s">
        <v>421</v>
      </c>
      <c r="B12" s="82">
        <v>1218600000</v>
      </c>
      <c r="C12" s="82">
        <v>70500000</v>
      </c>
      <c r="D12" s="82">
        <v>1148100000</v>
      </c>
      <c r="E12" s="83">
        <v>819236195.8591111</v>
      </c>
      <c r="F12" s="84">
        <v>70500000</v>
      </c>
      <c r="G12" s="85">
        <v>748736195.8591111</v>
      </c>
      <c r="H12" s="83">
        <v>65226111.42105107</v>
      </c>
      <c r="I12" s="84">
        <v>155986707.4706481</v>
      </c>
      <c r="J12" s="84">
        <v>198381940.82120526</v>
      </c>
      <c r="K12" s="84">
        <v>329141436.14620656</v>
      </c>
      <c r="L12" s="85">
        <v>399363804.14088917</v>
      </c>
      <c r="M12" s="84">
        <f t="shared" si="1"/>
        <v>1218600000.0000002</v>
      </c>
      <c r="N12" s="20"/>
      <c r="O12" s="20"/>
      <c r="P12" s="20"/>
    </row>
    <row r="13" spans="1:16" ht="50.25" customHeight="1">
      <c r="A13" s="46" t="s">
        <v>464</v>
      </c>
      <c r="B13" s="82">
        <v>4560000</v>
      </c>
      <c r="C13" s="82">
        <v>600000</v>
      </c>
      <c r="D13" s="82">
        <v>3960000</v>
      </c>
      <c r="E13" s="83">
        <v>3182523.59167501</v>
      </c>
      <c r="F13" s="84">
        <v>600000</v>
      </c>
      <c r="G13" s="85">
        <v>2582523.59167501</v>
      </c>
      <c r="H13" s="83">
        <v>430420.59861250164</v>
      </c>
      <c r="I13" s="84">
        <v>538025.7482656271</v>
      </c>
      <c r="J13" s="84">
        <v>645630.8979187525</v>
      </c>
      <c r="K13" s="84">
        <v>968446.3468781288</v>
      </c>
      <c r="L13" s="85">
        <v>1377476.4083249902</v>
      </c>
      <c r="M13" s="84">
        <f t="shared" si="1"/>
        <v>4560000</v>
      </c>
      <c r="N13" s="20"/>
      <c r="O13" s="20"/>
      <c r="P13" s="20"/>
    </row>
    <row r="14" spans="1:16" ht="39.75" customHeight="1">
      <c r="A14" s="46" t="s">
        <v>433</v>
      </c>
      <c r="B14" s="82">
        <v>178045000</v>
      </c>
      <c r="C14" s="82">
        <v>61970000</v>
      </c>
      <c r="D14" s="82">
        <v>116075000</v>
      </c>
      <c r="E14" s="83">
        <v>137668592.39991838</v>
      </c>
      <c r="F14" s="84">
        <v>61970000.000000015</v>
      </c>
      <c r="G14" s="85">
        <v>75698592.39991838</v>
      </c>
      <c r="H14" s="83">
        <v>12616432.066653062</v>
      </c>
      <c r="I14" s="84">
        <v>15770540.08331633</v>
      </c>
      <c r="J14" s="84">
        <v>18924648.099979594</v>
      </c>
      <c r="K14" s="84">
        <v>28386972.149969395</v>
      </c>
      <c r="L14" s="85">
        <v>40376407.60008162</v>
      </c>
      <c r="M14" s="84">
        <f t="shared" si="1"/>
        <v>178045000</v>
      </c>
      <c r="N14" s="20"/>
      <c r="O14" s="20"/>
      <c r="P14" s="20"/>
    </row>
    <row r="15" spans="1:16" ht="39.75" customHeight="1">
      <c r="A15" s="46" t="s">
        <v>3</v>
      </c>
      <c r="B15" s="82">
        <v>197750000</v>
      </c>
      <c r="C15" s="82">
        <v>23000000</v>
      </c>
      <c r="D15" s="82">
        <v>174750000</v>
      </c>
      <c r="E15" s="83">
        <v>136963635.7689919</v>
      </c>
      <c r="F15" s="84">
        <v>23000000.000000004</v>
      </c>
      <c r="G15" s="85">
        <v>113963635.7689919</v>
      </c>
      <c r="H15" s="83">
        <v>11874608.686468637</v>
      </c>
      <c r="I15" s="84">
        <v>23742424.11853998</v>
      </c>
      <c r="J15" s="84">
        <v>29829343.096620243</v>
      </c>
      <c r="K15" s="84">
        <v>48517259.867363036</v>
      </c>
      <c r="L15" s="85">
        <v>60786364.23100809</v>
      </c>
      <c r="M15" s="84">
        <f t="shared" si="1"/>
        <v>197749999.99999997</v>
      </c>
      <c r="N15" s="20"/>
      <c r="O15" s="20"/>
      <c r="P15" s="20"/>
    </row>
    <row r="16" spans="1:16" ht="45">
      <c r="A16" s="46" t="s">
        <v>7</v>
      </c>
      <c r="B16" s="82">
        <v>27000000</v>
      </c>
      <c r="C16" s="82">
        <v>24500000</v>
      </c>
      <c r="D16" s="82">
        <v>2500000</v>
      </c>
      <c r="E16" s="83">
        <v>27000000</v>
      </c>
      <c r="F16" s="84">
        <v>24500000</v>
      </c>
      <c r="G16" s="85">
        <v>2500000</v>
      </c>
      <c r="H16" s="83">
        <v>541757.5916491318</v>
      </c>
      <c r="I16" s="84">
        <v>593712.1446882837</v>
      </c>
      <c r="J16" s="84">
        <v>650770.0542407702</v>
      </c>
      <c r="K16" s="84">
        <v>713760.2094218148</v>
      </c>
      <c r="L16" s="85">
        <v>0</v>
      </c>
      <c r="M16" s="84">
        <f t="shared" si="1"/>
        <v>27000000</v>
      </c>
      <c r="N16" s="20"/>
      <c r="O16" s="20"/>
      <c r="P16" s="20"/>
    </row>
    <row r="17" spans="1:16" ht="39.75" customHeight="1" thickBot="1">
      <c r="A17" s="87" t="s">
        <v>11</v>
      </c>
      <c r="B17" s="88">
        <v>20000000</v>
      </c>
      <c r="C17" s="88">
        <v>0</v>
      </c>
      <c r="D17" s="88">
        <v>20000000</v>
      </c>
      <c r="E17" s="89">
        <v>20000000.000000004</v>
      </c>
      <c r="F17" s="90">
        <v>0</v>
      </c>
      <c r="G17" s="91">
        <v>20000000.000000004</v>
      </c>
      <c r="H17" s="89">
        <v>4334060.733193055</v>
      </c>
      <c r="I17" s="90">
        <v>4749697.157506269</v>
      </c>
      <c r="J17" s="90">
        <v>5206160.433926161</v>
      </c>
      <c r="K17" s="90">
        <v>5710081.675374518</v>
      </c>
      <c r="L17" s="91">
        <v>0</v>
      </c>
      <c r="M17" s="90">
        <f t="shared" si="1"/>
        <v>20000000.000000004</v>
      </c>
      <c r="N17" s="20"/>
      <c r="O17" s="20"/>
      <c r="P17" s="20"/>
    </row>
    <row r="18" spans="14:16" ht="26.25" customHeight="1">
      <c r="N18" s="20"/>
      <c r="O18" s="20"/>
      <c r="P18" s="20"/>
    </row>
    <row r="19" spans="14:16" ht="26.25" customHeight="1">
      <c r="N19" s="20"/>
      <c r="O19" s="20"/>
      <c r="P19" s="20"/>
    </row>
  </sheetData>
  <sheetProtection/>
  <mergeCells count="6">
    <mergeCell ref="B6:D6"/>
    <mergeCell ref="B11:D11"/>
    <mergeCell ref="A3:A4"/>
    <mergeCell ref="B3:D3"/>
    <mergeCell ref="E3:G3"/>
    <mergeCell ref="H3:L3"/>
  </mergeCells>
  <printOptions/>
  <pageMargins left="0.41" right="0.29" top="0.77" bottom="1" header="0.492125985" footer="0.492125985"/>
  <pageSetup fitToHeight="1" fitToWidth="1" horizontalDpi="600" verticalDpi="600" orientation="landscape" paperSize="9" scale="62" r:id="rId1"/>
</worksheet>
</file>

<file path=xl/worksheets/sheet3.xml><?xml version="1.0" encoding="utf-8"?>
<worksheet xmlns="http://schemas.openxmlformats.org/spreadsheetml/2006/main" xmlns:r="http://schemas.openxmlformats.org/officeDocument/2006/relationships">
  <dimension ref="A1:H150"/>
  <sheetViews>
    <sheetView zoomScale="90" zoomScaleNormal="90" zoomScalePageLayoutView="0" workbookViewId="0" topLeftCell="A1">
      <selection activeCell="A1" sqref="A1"/>
    </sheetView>
  </sheetViews>
  <sheetFormatPr defaultColWidth="9.140625" defaultRowHeight="12.75"/>
  <cols>
    <col min="1" max="1" width="80.7109375" style="21" customWidth="1"/>
    <col min="2" max="2" width="23.421875" style="21" customWidth="1"/>
    <col min="3" max="6" width="15.28125" style="21" bestFit="1" customWidth="1"/>
    <col min="7" max="7" width="17.140625" style="21" bestFit="1" customWidth="1"/>
    <col min="8" max="8" width="14.28125" style="22" customWidth="1"/>
    <col min="9" max="16384" width="9.140625" style="21" customWidth="1"/>
  </cols>
  <sheetData>
    <row r="1" ht="30">
      <c r="A1" s="131" t="s">
        <v>113</v>
      </c>
    </row>
    <row r="2" ht="30">
      <c r="A2" s="131"/>
    </row>
    <row r="3" ht="30">
      <c r="A3" s="131"/>
    </row>
    <row r="4" ht="21" customHeight="1"/>
    <row r="5" spans="1:8" ht="42" customHeight="1">
      <c r="A5" s="346" t="s">
        <v>114</v>
      </c>
      <c r="B5" s="346"/>
      <c r="C5" s="346"/>
      <c r="D5" s="346"/>
      <c r="E5" s="346"/>
      <c r="F5" s="346"/>
      <c r="G5" s="346"/>
      <c r="H5" s="38"/>
    </row>
    <row r="6" spans="1:8" ht="21" customHeight="1">
      <c r="A6" s="372" t="s">
        <v>16</v>
      </c>
      <c r="B6" s="385" t="s">
        <v>17</v>
      </c>
      <c r="C6" s="378" t="s">
        <v>395</v>
      </c>
      <c r="D6" s="378"/>
      <c r="E6" s="378"/>
      <c r="F6" s="192" t="s">
        <v>22</v>
      </c>
      <c r="G6" s="100" t="s">
        <v>20</v>
      </c>
      <c r="H6" s="16"/>
    </row>
    <row r="7" spans="1:8" ht="21" customHeight="1" thickBot="1">
      <c r="A7" s="373"/>
      <c r="B7" s="386"/>
      <c r="C7" s="193" t="s">
        <v>20</v>
      </c>
      <c r="D7" s="194" t="s">
        <v>21</v>
      </c>
      <c r="E7" s="193" t="s">
        <v>22</v>
      </c>
      <c r="F7" s="195" t="s">
        <v>338</v>
      </c>
      <c r="G7" s="103" t="s">
        <v>396</v>
      </c>
      <c r="H7" s="6"/>
    </row>
    <row r="8" spans="1:8" ht="63.75" customHeight="1">
      <c r="A8" s="96" t="s">
        <v>115</v>
      </c>
      <c r="B8" s="196"/>
      <c r="C8" s="197">
        <v>0</v>
      </c>
      <c r="D8" s="197">
        <v>0</v>
      </c>
      <c r="E8" s="197">
        <v>0</v>
      </c>
      <c r="F8" s="12">
        <v>0</v>
      </c>
      <c r="G8" s="13">
        <v>0</v>
      </c>
      <c r="H8" s="6"/>
    </row>
    <row r="9" spans="1:8" ht="21" customHeight="1">
      <c r="A9" s="104" t="s">
        <v>20</v>
      </c>
      <c r="B9" s="105"/>
      <c r="C9" s="387" t="s">
        <v>266</v>
      </c>
      <c r="D9" s="387"/>
      <c r="E9" s="387"/>
      <c r="F9" s="106"/>
      <c r="G9" s="106"/>
      <c r="H9" s="16"/>
    </row>
    <row r="10" spans="1:8" ht="21" customHeight="1">
      <c r="A10" s="187"/>
      <c r="B10" s="188"/>
      <c r="C10" s="189"/>
      <c r="D10" s="189"/>
      <c r="E10" s="189"/>
      <c r="F10" s="189"/>
      <c r="G10" s="189"/>
      <c r="H10" s="16"/>
    </row>
    <row r="11" spans="1:8" ht="21" customHeight="1">
      <c r="A11" s="187"/>
      <c r="B11" s="188"/>
      <c r="C11" s="189"/>
      <c r="D11" s="189"/>
      <c r="E11" s="189"/>
      <c r="F11" s="189"/>
      <c r="G11" s="189"/>
      <c r="H11" s="16"/>
    </row>
    <row r="12" spans="1:8" ht="21" customHeight="1">
      <c r="A12" s="187"/>
      <c r="B12" s="188"/>
      <c r="C12" s="189"/>
      <c r="D12" s="189"/>
      <c r="E12" s="189"/>
      <c r="F12" s="189"/>
      <c r="G12" s="189"/>
      <c r="H12" s="16"/>
    </row>
    <row r="13" spans="1:8" ht="21" customHeight="1">
      <c r="A13" s="187"/>
      <c r="B13" s="188"/>
      <c r="C13" s="189"/>
      <c r="D13" s="189"/>
      <c r="E13" s="189"/>
      <c r="F13" s="189"/>
      <c r="G13" s="189"/>
      <c r="H13" s="16"/>
    </row>
    <row r="14" spans="1:8" ht="21" customHeight="1">
      <c r="A14" s="187"/>
      <c r="B14" s="188"/>
      <c r="C14" s="189"/>
      <c r="D14" s="189"/>
      <c r="E14" s="189"/>
      <c r="F14" s="189"/>
      <c r="G14" s="189"/>
      <c r="H14" s="16"/>
    </row>
    <row r="15" spans="1:8" ht="21" customHeight="1">
      <c r="A15" s="187"/>
      <c r="B15" s="188"/>
      <c r="C15" s="189"/>
      <c r="D15" s="189"/>
      <c r="E15" s="189"/>
      <c r="F15" s="189"/>
      <c r="G15" s="189"/>
      <c r="H15" s="16"/>
    </row>
    <row r="16" ht="21" customHeight="1"/>
    <row r="17" spans="1:8" ht="42" customHeight="1">
      <c r="A17" s="346" t="s">
        <v>490</v>
      </c>
      <c r="B17" s="346"/>
      <c r="C17" s="346"/>
      <c r="D17" s="346"/>
      <c r="E17" s="346"/>
      <c r="F17" s="346"/>
      <c r="G17" s="346"/>
      <c r="H17" s="38"/>
    </row>
    <row r="18" spans="1:8" ht="21" customHeight="1">
      <c r="A18" s="372" t="s">
        <v>16</v>
      </c>
      <c r="B18" s="385" t="s">
        <v>17</v>
      </c>
      <c r="C18" s="378" t="s">
        <v>395</v>
      </c>
      <c r="D18" s="378"/>
      <c r="E18" s="378"/>
      <c r="F18" s="192" t="s">
        <v>22</v>
      </c>
      <c r="G18" s="100" t="s">
        <v>20</v>
      </c>
      <c r="H18" s="16"/>
    </row>
    <row r="19" spans="1:8" ht="21" customHeight="1" thickBot="1">
      <c r="A19" s="373"/>
      <c r="B19" s="386"/>
      <c r="C19" s="193" t="s">
        <v>20</v>
      </c>
      <c r="D19" s="194" t="s">
        <v>21</v>
      </c>
      <c r="E19" s="193" t="s">
        <v>22</v>
      </c>
      <c r="F19" s="195" t="s">
        <v>338</v>
      </c>
      <c r="G19" s="103" t="s">
        <v>396</v>
      </c>
      <c r="H19" s="6"/>
    </row>
    <row r="20" spans="1:8" ht="45">
      <c r="A20" s="96" t="s">
        <v>491</v>
      </c>
      <c r="B20" s="198" t="s">
        <v>199</v>
      </c>
      <c r="C20" s="199">
        <v>125000000</v>
      </c>
      <c r="D20" s="199">
        <v>0</v>
      </c>
      <c r="E20" s="199">
        <v>125000000</v>
      </c>
      <c r="F20" s="200">
        <v>0</v>
      </c>
      <c r="G20" s="99">
        <v>125000000</v>
      </c>
      <c r="H20" s="6"/>
    </row>
    <row r="21" spans="1:8" s="65" customFormat="1" ht="21" customHeight="1">
      <c r="A21" s="104" t="s">
        <v>20</v>
      </c>
      <c r="B21" s="201"/>
      <c r="C21" s="202">
        <v>125000000</v>
      </c>
      <c r="D21" s="202">
        <v>0</v>
      </c>
      <c r="E21" s="202">
        <v>125000000</v>
      </c>
      <c r="F21" s="203">
        <v>0</v>
      </c>
      <c r="G21" s="108">
        <v>125000000</v>
      </c>
      <c r="H21" s="16"/>
    </row>
    <row r="22" spans="1:8" s="65" customFormat="1" ht="21" customHeight="1">
      <c r="A22" s="187"/>
      <c r="B22" s="188"/>
      <c r="C22" s="190"/>
      <c r="D22" s="190"/>
      <c r="E22" s="190"/>
      <c r="F22" s="190"/>
      <c r="G22" s="190"/>
      <c r="H22" s="16"/>
    </row>
    <row r="23" spans="1:8" s="65" customFormat="1" ht="21" customHeight="1">
      <c r="A23" s="187"/>
      <c r="B23" s="188"/>
      <c r="C23" s="190"/>
      <c r="D23" s="190"/>
      <c r="E23" s="190"/>
      <c r="F23" s="190"/>
      <c r="G23" s="190"/>
      <c r="H23" s="16"/>
    </row>
    <row r="24" spans="1:8" s="65" customFormat="1" ht="21" customHeight="1">
      <c r="A24" s="187"/>
      <c r="B24" s="188"/>
      <c r="C24" s="190"/>
      <c r="D24" s="190"/>
      <c r="E24" s="190"/>
      <c r="F24" s="190"/>
      <c r="G24" s="190"/>
      <c r="H24" s="16"/>
    </row>
    <row r="25" ht="21" customHeight="1"/>
    <row r="26" ht="21" customHeight="1"/>
    <row r="27" ht="21" customHeight="1"/>
    <row r="28" ht="21" customHeight="1"/>
    <row r="29" ht="21" customHeight="1"/>
    <row r="30" ht="21" customHeight="1"/>
    <row r="31" ht="21" customHeight="1"/>
    <row r="32" ht="21" customHeight="1"/>
    <row r="33" ht="21" customHeight="1"/>
    <row r="34" ht="21" customHeight="1"/>
    <row r="35" spans="1:8" ht="42" customHeight="1">
      <c r="A35" s="346" t="s">
        <v>117</v>
      </c>
      <c r="B35" s="346"/>
      <c r="C35" s="346"/>
      <c r="D35" s="346"/>
      <c r="E35" s="346"/>
      <c r="F35" s="346"/>
      <c r="G35" s="346"/>
      <c r="H35" s="38"/>
    </row>
    <row r="36" spans="1:8" ht="21" customHeight="1">
      <c r="A36" s="372" t="s">
        <v>16</v>
      </c>
      <c r="B36" s="385" t="s">
        <v>17</v>
      </c>
      <c r="C36" s="378" t="s">
        <v>395</v>
      </c>
      <c r="D36" s="378"/>
      <c r="E36" s="378"/>
      <c r="F36" s="192" t="s">
        <v>22</v>
      </c>
      <c r="G36" s="100" t="s">
        <v>20</v>
      </c>
      <c r="H36" s="16"/>
    </row>
    <row r="37" spans="1:8" ht="21" customHeight="1" thickBot="1">
      <c r="A37" s="373"/>
      <c r="B37" s="386"/>
      <c r="C37" s="193" t="s">
        <v>20</v>
      </c>
      <c r="D37" s="194" t="s">
        <v>21</v>
      </c>
      <c r="E37" s="193" t="s">
        <v>22</v>
      </c>
      <c r="F37" s="195" t="s">
        <v>338</v>
      </c>
      <c r="G37" s="103" t="s">
        <v>396</v>
      </c>
      <c r="H37" s="6"/>
    </row>
    <row r="38" spans="1:8" ht="90.75" customHeight="1">
      <c r="A38" s="205" t="s">
        <v>473</v>
      </c>
      <c r="B38" s="206" t="s">
        <v>118</v>
      </c>
      <c r="C38" s="206">
        <v>305970351.8954961</v>
      </c>
      <c r="D38" s="207">
        <v>0</v>
      </c>
      <c r="E38" s="206">
        <v>305970351.8954961</v>
      </c>
      <c r="F38" s="206">
        <v>163199648.10450393</v>
      </c>
      <c r="G38" s="208">
        <v>469170000</v>
      </c>
      <c r="H38" s="6"/>
    </row>
    <row r="39" spans="1:8" ht="32.25" customHeight="1">
      <c r="A39" s="209" t="s">
        <v>119</v>
      </c>
      <c r="B39" s="210" t="s">
        <v>120</v>
      </c>
      <c r="C39" s="211">
        <v>56908124.660794124</v>
      </c>
      <c r="D39" s="210">
        <v>0</v>
      </c>
      <c r="E39" s="211">
        <v>56908124.660794124</v>
      </c>
      <c r="F39" s="211">
        <v>30353875.33920588</v>
      </c>
      <c r="G39" s="212">
        <v>87262000</v>
      </c>
      <c r="H39" s="6"/>
    </row>
    <row r="40" spans="1:7" ht="42" customHeight="1">
      <c r="A40" s="213" t="s">
        <v>121</v>
      </c>
      <c r="B40" s="210" t="s">
        <v>122</v>
      </c>
      <c r="C40" s="211">
        <v>247548528</v>
      </c>
      <c r="D40" s="210">
        <v>247548528</v>
      </c>
      <c r="E40" s="214">
        <v>0</v>
      </c>
      <c r="F40" s="214">
        <v>0</v>
      </c>
      <c r="G40" s="215">
        <v>247548528</v>
      </c>
    </row>
    <row r="41" spans="1:8" ht="30">
      <c r="A41" s="213" t="s">
        <v>123</v>
      </c>
      <c r="B41" s="210" t="s">
        <v>124</v>
      </c>
      <c r="C41" s="211">
        <v>26162362.000000004</v>
      </c>
      <c r="D41" s="210">
        <v>26162362.000000004</v>
      </c>
      <c r="E41" s="211">
        <v>0</v>
      </c>
      <c r="F41" s="211">
        <v>0</v>
      </c>
      <c r="G41" s="212">
        <v>26162362.000000004</v>
      </c>
      <c r="H41" s="6"/>
    </row>
    <row r="42" spans="1:8" ht="32.25" customHeight="1">
      <c r="A42" s="213" t="s">
        <v>125</v>
      </c>
      <c r="B42" s="210" t="s">
        <v>126</v>
      </c>
      <c r="C42" s="211">
        <v>12309376.967895407</v>
      </c>
      <c r="D42" s="210">
        <v>0</v>
      </c>
      <c r="E42" s="211">
        <v>12309376.967895407</v>
      </c>
      <c r="F42" s="211">
        <v>6565623.032104593</v>
      </c>
      <c r="G42" s="212">
        <v>18875000</v>
      </c>
      <c r="H42" s="6"/>
    </row>
    <row r="43" spans="1:8" ht="40.5" customHeight="1">
      <c r="A43" s="213" t="s">
        <v>127</v>
      </c>
      <c r="B43" s="210" t="s">
        <v>128</v>
      </c>
      <c r="C43" s="211">
        <v>48911431.66051155</v>
      </c>
      <c r="D43" s="210">
        <v>0</v>
      </c>
      <c r="E43" s="211">
        <v>48911431.66051155</v>
      </c>
      <c r="F43" s="211">
        <v>26088568.33948845</v>
      </c>
      <c r="G43" s="212">
        <v>75000000</v>
      </c>
      <c r="H43" s="6"/>
    </row>
    <row r="44" spans="1:8" ht="33" customHeight="1">
      <c r="A44" s="213" t="s">
        <v>129</v>
      </c>
      <c r="B44" s="210" t="s">
        <v>130</v>
      </c>
      <c r="C44" s="211">
        <v>50541812.71586195</v>
      </c>
      <c r="D44" s="210">
        <v>0</v>
      </c>
      <c r="E44" s="211">
        <v>50541812.71586195</v>
      </c>
      <c r="F44" s="211">
        <v>26958187.284138065</v>
      </c>
      <c r="G44" s="212">
        <v>77500000.00000001</v>
      </c>
      <c r="H44" s="6"/>
    </row>
    <row r="45" spans="1:8" ht="30">
      <c r="A45" s="213" t="s">
        <v>131</v>
      </c>
      <c r="B45" s="210" t="s">
        <v>132</v>
      </c>
      <c r="C45" s="211">
        <v>88040576.9889208</v>
      </c>
      <c r="D45" s="210">
        <v>0</v>
      </c>
      <c r="E45" s="211">
        <v>88040576.9889208</v>
      </c>
      <c r="F45" s="211">
        <v>46959423.01107921</v>
      </c>
      <c r="G45" s="212">
        <v>135000000</v>
      </c>
      <c r="H45" s="6"/>
    </row>
    <row r="46" spans="1:8" ht="49.5" customHeight="1">
      <c r="A46" s="213" t="s">
        <v>133</v>
      </c>
      <c r="B46" s="210" t="s">
        <v>134</v>
      </c>
      <c r="C46" s="211">
        <v>0</v>
      </c>
      <c r="D46" s="210">
        <v>0</v>
      </c>
      <c r="E46" s="211">
        <v>0</v>
      </c>
      <c r="F46" s="211"/>
      <c r="G46" s="212"/>
      <c r="H46" s="6"/>
    </row>
    <row r="47" spans="1:8" ht="69.75" customHeight="1">
      <c r="A47" s="213" t="s">
        <v>398</v>
      </c>
      <c r="B47" s="210" t="s">
        <v>134</v>
      </c>
      <c r="C47" s="211">
        <v>4304304.844280308</v>
      </c>
      <c r="D47" s="210">
        <v>3000000</v>
      </c>
      <c r="E47" s="211">
        <v>1304304.844280308</v>
      </c>
      <c r="F47" s="211">
        <v>695695.155719692</v>
      </c>
      <c r="G47" s="212">
        <v>5000000</v>
      </c>
      <c r="H47" s="6"/>
    </row>
    <row r="48" spans="1:8" ht="69" customHeight="1">
      <c r="A48" s="213" t="s">
        <v>135</v>
      </c>
      <c r="B48" s="210" t="s">
        <v>134</v>
      </c>
      <c r="C48" s="211">
        <v>3391192.5951288017</v>
      </c>
      <c r="D48" s="210">
        <v>0</v>
      </c>
      <c r="E48" s="211">
        <v>3391192.5951288017</v>
      </c>
      <c r="F48" s="211">
        <v>1808807.404871199</v>
      </c>
      <c r="G48" s="212">
        <v>5200000</v>
      </c>
      <c r="H48" s="6"/>
    </row>
    <row r="49" spans="1:8" ht="21" customHeight="1">
      <c r="A49" s="185" t="s">
        <v>20</v>
      </c>
      <c r="B49" s="204"/>
      <c r="C49" s="202">
        <v>844088062.328889</v>
      </c>
      <c r="D49" s="202">
        <v>276710890</v>
      </c>
      <c r="E49" s="202">
        <v>567377172.3288891</v>
      </c>
      <c r="F49" s="203">
        <v>302629827.67111105</v>
      </c>
      <c r="G49" s="108">
        <v>1146717890</v>
      </c>
      <c r="H49" s="16"/>
    </row>
    <row r="50" ht="27.75" customHeight="1"/>
    <row r="51" ht="27.75" customHeight="1"/>
    <row r="52" ht="27.75" customHeight="1"/>
    <row r="53" ht="27.75" customHeight="1"/>
    <row r="54" ht="27.75" customHeight="1"/>
    <row r="55" ht="27.75" customHeight="1"/>
    <row r="56" spans="1:8" ht="42" customHeight="1">
      <c r="A56" s="346" t="s">
        <v>394</v>
      </c>
      <c r="B56" s="346"/>
      <c r="C56" s="346"/>
      <c r="D56" s="346"/>
      <c r="E56" s="346"/>
      <c r="F56" s="346"/>
      <c r="G56" s="346"/>
      <c r="H56" s="38"/>
    </row>
    <row r="57" spans="1:8" ht="21" customHeight="1">
      <c r="A57" s="372" t="s">
        <v>16</v>
      </c>
      <c r="B57" s="370" t="s">
        <v>17</v>
      </c>
      <c r="C57" s="378" t="s">
        <v>395</v>
      </c>
      <c r="D57" s="378"/>
      <c r="E57" s="378"/>
      <c r="F57" s="191" t="s">
        <v>22</v>
      </c>
      <c r="G57" s="191" t="s">
        <v>20</v>
      </c>
      <c r="H57" s="16"/>
    </row>
    <row r="58" spans="1:8" ht="21" customHeight="1" thickBot="1">
      <c r="A58" s="373"/>
      <c r="B58" s="370"/>
      <c r="C58" s="211" t="s">
        <v>20</v>
      </c>
      <c r="D58" s="210" t="s">
        <v>21</v>
      </c>
      <c r="E58" s="211" t="s">
        <v>22</v>
      </c>
      <c r="F58" s="217" t="s">
        <v>338</v>
      </c>
      <c r="G58" s="217" t="s">
        <v>396</v>
      </c>
      <c r="H58" s="6"/>
    </row>
    <row r="59" spans="1:8" ht="45">
      <c r="A59" s="96" t="s">
        <v>137</v>
      </c>
      <c r="B59" s="218" t="s">
        <v>138</v>
      </c>
      <c r="C59" s="211">
        <v>11900000</v>
      </c>
      <c r="D59" s="210">
        <v>11900000</v>
      </c>
      <c r="E59" s="211">
        <v>0</v>
      </c>
      <c r="F59" s="211">
        <v>0</v>
      </c>
      <c r="G59" s="211">
        <v>11900000</v>
      </c>
      <c r="H59" s="6"/>
    </row>
    <row r="60" spans="1:8" ht="21" customHeight="1">
      <c r="A60" s="104" t="s">
        <v>20</v>
      </c>
      <c r="B60" s="219"/>
      <c r="C60" s="220">
        <v>11900000</v>
      </c>
      <c r="D60" s="220">
        <v>11900000</v>
      </c>
      <c r="E60" s="220">
        <v>0</v>
      </c>
      <c r="F60" s="220">
        <v>0</v>
      </c>
      <c r="G60" s="220">
        <v>11900000</v>
      </c>
      <c r="H60" s="16"/>
    </row>
    <row r="61" spans="1:8" ht="21" customHeight="1">
      <c r="A61" s="187"/>
      <c r="B61" s="188"/>
      <c r="C61" s="190"/>
      <c r="D61" s="190"/>
      <c r="E61" s="190"/>
      <c r="F61" s="190"/>
      <c r="G61" s="190"/>
      <c r="H61" s="16"/>
    </row>
    <row r="62" spans="1:8" ht="21" customHeight="1">
      <c r="A62" s="187"/>
      <c r="B62" s="188"/>
      <c r="C62" s="190"/>
      <c r="D62" s="190"/>
      <c r="E62" s="190"/>
      <c r="F62" s="190"/>
      <c r="G62" s="190"/>
      <c r="H62" s="16"/>
    </row>
    <row r="63" spans="1:8" ht="21" customHeight="1">
      <c r="A63" s="187"/>
      <c r="B63" s="188"/>
      <c r="C63" s="190"/>
      <c r="D63" s="190"/>
      <c r="E63" s="190"/>
      <c r="F63" s="190"/>
      <c r="G63" s="190"/>
      <c r="H63" s="16"/>
    </row>
    <row r="64" spans="1:8" ht="27" customHeight="1">
      <c r="A64" s="22"/>
      <c r="B64" s="23"/>
      <c r="C64" s="6"/>
      <c r="D64" s="6"/>
      <c r="E64" s="6"/>
      <c r="F64" s="6"/>
      <c r="G64" s="6"/>
      <c r="H64" s="6"/>
    </row>
    <row r="65" spans="1:8" ht="42" customHeight="1">
      <c r="A65" s="346" t="s">
        <v>139</v>
      </c>
      <c r="B65" s="346"/>
      <c r="C65" s="346"/>
      <c r="D65" s="346"/>
      <c r="E65" s="346"/>
      <c r="F65" s="346"/>
      <c r="G65" s="346"/>
      <c r="H65" s="38"/>
    </row>
    <row r="66" spans="1:8" ht="21" customHeight="1">
      <c r="A66" s="372" t="s">
        <v>16</v>
      </c>
      <c r="B66" s="370" t="s">
        <v>17</v>
      </c>
      <c r="C66" s="378" t="s">
        <v>395</v>
      </c>
      <c r="D66" s="378"/>
      <c r="E66" s="378"/>
      <c r="F66" s="191" t="s">
        <v>22</v>
      </c>
      <c r="G66" s="191" t="s">
        <v>20</v>
      </c>
      <c r="H66" s="16"/>
    </row>
    <row r="67" spans="1:8" ht="21" customHeight="1" thickBot="1">
      <c r="A67" s="373"/>
      <c r="B67" s="370"/>
      <c r="C67" s="211" t="s">
        <v>20</v>
      </c>
      <c r="D67" s="210" t="s">
        <v>21</v>
      </c>
      <c r="E67" s="211" t="s">
        <v>22</v>
      </c>
      <c r="F67" s="217" t="s">
        <v>338</v>
      </c>
      <c r="G67" s="217" t="s">
        <v>396</v>
      </c>
      <c r="H67" s="6"/>
    </row>
    <row r="68" spans="1:8" ht="70.5" customHeight="1">
      <c r="A68" s="221" t="s">
        <v>489</v>
      </c>
      <c r="B68" s="224" t="s">
        <v>140</v>
      </c>
      <c r="C68" s="211">
        <v>52485750.882062644</v>
      </c>
      <c r="D68" s="210">
        <v>15900000</v>
      </c>
      <c r="E68" s="211">
        <v>36585750.882062644</v>
      </c>
      <c r="F68" s="211">
        <v>19514249.11793736</v>
      </c>
      <c r="G68" s="211">
        <v>72000000</v>
      </c>
      <c r="H68" s="6"/>
    </row>
    <row r="69" spans="1:8" ht="63.75" customHeight="1">
      <c r="A69" s="86" t="s">
        <v>141</v>
      </c>
      <c r="B69" s="224" t="s">
        <v>142</v>
      </c>
      <c r="C69" s="368" t="s">
        <v>262</v>
      </c>
      <c r="D69" s="368"/>
      <c r="E69" s="368"/>
      <c r="F69" s="211"/>
      <c r="G69" s="211"/>
      <c r="H69" s="6"/>
    </row>
    <row r="70" spans="1:8" ht="52.5" customHeight="1">
      <c r="A70" s="86" t="s">
        <v>412</v>
      </c>
      <c r="B70" s="224"/>
      <c r="C70" s="368" t="s">
        <v>262</v>
      </c>
      <c r="D70" s="368"/>
      <c r="E70" s="368"/>
      <c r="F70" s="211"/>
      <c r="G70" s="211"/>
      <c r="H70" s="6"/>
    </row>
    <row r="71" spans="1:8" ht="30" customHeight="1">
      <c r="A71" s="86" t="s">
        <v>413</v>
      </c>
      <c r="B71" s="224"/>
      <c r="C71" s="368" t="s">
        <v>262</v>
      </c>
      <c r="D71" s="368"/>
      <c r="E71" s="368"/>
      <c r="F71" s="211"/>
      <c r="G71" s="211"/>
      <c r="H71" s="6"/>
    </row>
    <row r="72" spans="1:8" ht="30.75" customHeight="1">
      <c r="A72" s="86" t="s">
        <v>102</v>
      </c>
      <c r="B72" s="224" t="s">
        <v>199</v>
      </c>
      <c r="C72" s="211">
        <v>48608609.68856062</v>
      </c>
      <c r="D72" s="210">
        <v>46000000</v>
      </c>
      <c r="E72" s="211">
        <v>2608609.688560616</v>
      </c>
      <c r="F72" s="211">
        <v>1391390.311439384</v>
      </c>
      <c r="G72" s="211">
        <v>50000000.00000001</v>
      </c>
      <c r="H72" s="6"/>
    </row>
    <row r="73" spans="1:8" ht="57" customHeight="1">
      <c r="A73" s="86" t="s">
        <v>414</v>
      </c>
      <c r="B73" s="224"/>
      <c r="C73" s="368" t="s">
        <v>262</v>
      </c>
      <c r="D73" s="368"/>
      <c r="E73" s="368"/>
      <c r="F73" s="211"/>
      <c r="G73" s="211"/>
      <c r="H73" s="6"/>
    </row>
    <row r="74" spans="1:8" ht="53.25" customHeight="1">
      <c r="A74" s="223" t="s">
        <v>415</v>
      </c>
      <c r="B74" s="224" t="s">
        <v>91</v>
      </c>
      <c r="C74" s="211">
        <v>49200000</v>
      </c>
      <c r="D74" s="356" t="s">
        <v>397</v>
      </c>
      <c r="E74" s="356"/>
      <c r="F74" s="211"/>
      <c r="G74" s="211"/>
      <c r="H74" s="64"/>
    </row>
    <row r="75" spans="1:8" ht="21" customHeight="1">
      <c r="A75" s="104" t="s">
        <v>20</v>
      </c>
      <c r="B75" s="219"/>
      <c r="C75" s="220">
        <v>101094360.57062325</v>
      </c>
      <c r="D75" s="220">
        <v>61900000</v>
      </c>
      <c r="E75" s="220">
        <v>39194360.570623256</v>
      </c>
      <c r="F75" s="220">
        <v>20905639.429376744</v>
      </c>
      <c r="G75" s="220">
        <v>122000000</v>
      </c>
      <c r="H75" s="16"/>
    </row>
    <row r="76" ht="27" customHeight="1"/>
    <row r="77" spans="1:8" ht="42" customHeight="1">
      <c r="A77" s="346" t="s">
        <v>416</v>
      </c>
      <c r="B77" s="346"/>
      <c r="C77" s="346"/>
      <c r="D77" s="346"/>
      <c r="E77" s="346"/>
      <c r="F77" s="346"/>
      <c r="G77" s="346"/>
      <c r="H77" s="38"/>
    </row>
    <row r="78" spans="1:8" ht="21" customHeight="1">
      <c r="A78" s="370" t="s">
        <v>16</v>
      </c>
      <c r="B78" s="370" t="s">
        <v>17</v>
      </c>
      <c r="C78" s="378" t="s">
        <v>395</v>
      </c>
      <c r="D78" s="378"/>
      <c r="E78" s="378"/>
      <c r="F78" s="191" t="s">
        <v>22</v>
      </c>
      <c r="G78" s="191" t="s">
        <v>20</v>
      </c>
      <c r="H78" s="16"/>
    </row>
    <row r="79" spans="1:8" ht="21" customHeight="1">
      <c r="A79" s="370"/>
      <c r="B79" s="370"/>
      <c r="C79" s="211" t="s">
        <v>20</v>
      </c>
      <c r="D79" s="210" t="s">
        <v>21</v>
      </c>
      <c r="E79" s="211" t="s">
        <v>22</v>
      </c>
      <c r="F79" s="217" t="s">
        <v>338</v>
      </c>
      <c r="G79" s="217" t="s">
        <v>396</v>
      </c>
      <c r="H79" s="6"/>
    </row>
    <row r="80" spans="1:8" ht="21" customHeight="1">
      <c r="A80" s="225" t="s">
        <v>417</v>
      </c>
      <c r="B80" s="224"/>
      <c r="C80" s="211"/>
      <c r="D80" s="210"/>
      <c r="E80" s="211"/>
      <c r="F80" s="211"/>
      <c r="G80" s="211"/>
      <c r="H80" s="6"/>
    </row>
    <row r="81" spans="1:8" ht="35.25" customHeight="1">
      <c r="A81" s="225" t="s">
        <v>418</v>
      </c>
      <c r="B81" s="224"/>
      <c r="C81" s="211"/>
      <c r="D81" s="210"/>
      <c r="E81" s="211"/>
      <c r="F81" s="211"/>
      <c r="G81" s="211"/>
      <c r="H81" s="6"/>
    </row>
    <row r="82" spans="1:8" ht="24" customHeight="1">
      <c r="A82" s="225" t="s">
        <v>419</v>
      </c>
      <c r="B82" s="224"/>
      <c r="C82" s="211"/>
      <c r="D82" s="210"/>
      <c r="E82" s="211"/>
      <c r="F82" s="211"/>
      <c r="G82" s="211"/>
      <c r="H82" s="6"/>
    </row>
    <row r="83" spans="1:8" ht="30.75" customHeight="1">
      <c r="A83" s="225" t="s">
        <v>420</v>
      </c>
      <c r="B83" s="224"/>
      <c r="C83" s="211"/>
      <c r="D83" s="210"/>
      <c r="E83" s="211"/>
      <c r="F83" s="211"/>
      <c r="G83" s="211"/>
      <c r="H83" s="6"/>
    </row>
    <row r="84" spans="1:8" ht="21" customHeight="1">
      <c r="A84" s="185" t="s">
        <v>20</v>
      </c>
      <c r="B84" s="186"/>
      <c r="C84" s="379" t="s">
        <v>266</v>
      </c>
      <c r="D84" s="379"/>
      <c r="E84" s="379"/>
      <c r="F84" s="106"/>
      <c r="G84" s="106"/>
      <c r="H84" s="16"/>
    </row>
    <row r="85" spans="1:8" ht="27" customHeight="1">
      <c r="A85" s="22"/>
      <c r="B85" s="23"/>
      <c r="C85" s="6"/>
      <c r="D85" s="6"/>
      <c r="E85" s="6"/>
      <c r="F85" s="6"/>
      <c r="G85" s="6"/>
      <c r="H85" s="6"/>
    </row>
    <row r="86" spans="1:8" ht="42" customHeight="1">
      <c r="A86" s="374" t="s">
        <v>421</v>
      </c>
      <c r="B86" s="374"/>
      <c r="C86" s="374"/>
      <c r="D86" s="374"/>
      <c r="E86" s="374"/>
      <c r="F86" s="92"/>
      <c r="G86" s="92"/>
      <c r="H86" s="38"/>
    </row>
    <row r="87" spans="1:8" ht="21" customHeight="1">
      <c r="A87" s="380" t="s">
        <v>16</v>
      </c>
      <c r="B87" s="382" t="s">
        <v>17</v>
      </c>
      <c r="C87" s="384" t="s">
        <v>395</v>
      </c>
      <c r="D87" s="384"/>
      <c r="E87" s="384"/>
      <c r="F87" s="230" t="s">
        <v>22</v>
      </c>
      <c r="G87" s="37" t="s">
        <v>20</v>
      </c>
      <c r="H87" s="16"/>
    </row>
    <row r="88" spans="1:8" ht="21" customHeight="1" thickBot="1">
      <c r="A88" s="381"/>
      <c r="B88" s="383"/>
      <c r="C88" s="231" t="s">
        <v>20</v>
      </c>
      <c r="D88" s="232" t="s">
        <v>21</v>
      </c>
      <c r="E88" s="231" t="s">
        <v>22</v>
      </c>
      <c r="F88" s="233" t="s">
        <v>338</v>
      </c>
      <c r="G88" s="54" t="s">
        <v>396</v>
      </c>
      <c r="H88" s="6"/>
    </row>
    <row r="89" spans="1:8" ht="93" customHeight="1">
      <c r="A89" s="226" t="s">
        <v>422</v>
      </c>
      <c r="B89" s="227" t="s">
        <v>474</v>
      </c>
      <c r="C89" s="206">
        <v>547808034.5977294</v>
      </c>
      <c r="D89" s="207">
        <v>0</v>
      </c>
      <c r="E89" s="206">
        <v>547808034.5977294</v>
      </c>
      <c r="F89" s="206">
        <v>292191965.4022706</v>
      </c>
      <c r="G89" s="206">
        <v>840000000</v>
      </c>
      <c r="H89" s="6"/>
    </row>
    <row r="90" spans="1:8" ht="52.5" customHeight="1">
      <c r="A90" s="228" t="s">
        <v>475</v>
      </c>
      <c r="B90" s="218" t="s">
        <v>423</v>
      </c>
      <c r="C90" s="211">
        <v>237057405.44794598</v>
      </c>
      <c r="D90" s="210">
        <v>0</v>
      </c>
      <c r="E90" s="211">
        <v>237057405.44794598</v>
      </c>
      <c r="F90" s="211">
        <v>126442594.55205402</v>
      </c>
      <c r="G90" s="211">
        <v>363500000</v>
      </c>
      <c r="H90" s="6"/>
    </row>
    <row r="91" spans="1:8" ht="54.75" customHeight="1">
      <c r="A91" s="228" t="s">
        <v>476</v>
      </c>
      <c r="B91" s="218" t="s">
        <v>424</v>
      </c>
      <c r="C91" s="211">
        <v>36738496.453134544</v>
      </c>
      <c r="D91" s="210">
        <v>17500000</v>
      </c>
      <c r="E91" s="211">
        <v>19238496.453134544</v>
      </c>
      <c r="F91" s="211">
        <v>10261503.546865456</v>
      </c>
      <c r="G91" s="211">
        <v>47000000</v>
      </c>
      <c r="H91" s="6"/>
    </row>
    <row r="92" spans="1:8" ht="51.75" customHeight="1">
      <c r="A92" s="228" t="s">
        <v>477</v>
      </c>
      <c r="B92" s="218" t="s">
        <v>425</v>
      </c>
      <c r="C92" s="211">
        <v>62782286.33210231</v>
      </c>
      <c r="D92" s="210">
        <v>53000000</v>
      </c>
      <c r="E92" s="211">
        <v>9782286.33210231</v>
      </c>
      <c r="F92" s="211">
        <v>5217713.66789769</v>
      </c>
      <c r="G92" s="211">
        <v>68000000</v>
      </c>
      <c r="H92" s="6"/>
    </row>
    <row r="93" spans="1:8" ht="65.25" customHeight="1">
      <c r="A93" s="228" t="s">
        <v>478</v>
      </c>
      <c r="B93" s="218" t="s">
        <v>198</v>
      </c>
      <c r="C93" s="211">
        <v>1043443.8754242465</v>
      </c>
      <c r="D93" s="210">
        <v>0</v>
      </c>
      <c r="E93" s="211">
        <v>1043443.8754242465</v>
      </c>
      <c r="F93" s="211">
        <v>556556.1245757536</v>
      </c>
      <c r="G93" s="211">
        <v>1600000</v>
      </c>
      <c r="H93" s="6"/>
    </row>
    <row r="94" spans="1:8" ht="66" customHeight="1">
      <c r="A94" s="228" t="s">
        <v>479</v>
      </c>
      <c r="B94" s="218" t="s">
        <v>426</v>
      </c>
      <c r="C94" s="211">
        <v>3912914.5328409243</v>
      </c>
      <c r="D94" s="210">
        <v>0</v>
      </c>
      <c r="E94" s="211">
        <v>3912914.5328409243</v>
      </c>
      <c r="F94" s="211">
        <v>2087085.467159076</v>
      </c>
      <c r="G94" s="211">
        <v>6000000</v>
      </c>
      <c r="H94" s="6"/>
    </row>
    <row r="95" spans="1:8" ht="25.5" customHeight="1">
      <c r="A95" s="225" t="s">
        <v>480</v>
      </c>
      <c r="B95" s="218" t="s">
        <v>427</v>
      </c>
      <c r="C95" s="211">
        <v>166951020.0678795</v>
      </c>
      <c r="D95" s="210">
        <v>0</v>
      </c>
      <c r="E95" s="211">
        <v>166951020.0678795</v>
      </c>
      <c r="F95" s="211">
        <v>89048979.93212058</v>
      </c>
      <c r="G95" s="211">
        <v>256000000</v>
      </c>
      <c r="H95" s="6"/>
    </row>
    <row r="96" spans="1:8" ht="21" customHeight="1">
      <c r="A96" s="229" t="s">
        <v>20</v>
      </c>
      <c r="B96" s="219"/>
      <c r="C96" s="220">
        <v>819236195.8591111</v>
      </c>
      <c r="D96" s="220">
        <v>70500000</v>
      </c>
      <c r="E96" s="220">
        <v>748736195.8591111</v>
      </c>
      <c r="F96" s="220">
        <v>399363804.14088917</v>
      </c>
      <c r="G96" s="220">
        <v>1218600000.0000002</v>
      </c>
      <c r="H96" s="16"/>
    </row>
    <row r="97" ht="27" customHeight="1"/>
    <row r="98" spans="1:8" ht="42" customHeight="1" thickBot="1">
      <c r="A98" s="93" t="s">
        <v>428</v>
      </c>
      <c r="B98" s="93"/>
      <c r="C98" s="93"/>
      <c r="D98" s="93"/>
      <c r="E98" s="93"/>
      <c r="F98" s="94"/>
      <c r="G98" s="94"/>
      <c r="H98" s="38"/>
    </row>
    <row r="99" spans="1:8" ht="21" customHeight="1">
      <c r="A99" s="376" t="s">
        <v>16</v>
      </c>
      <c r="B99" s="372" t="s">
        <v>17</v>
      </c>
      <c r="C99" s="375" t="s">
        <v>395</v>
      </c>
      <c r="D99" s="375"/>
      <c r="E99" s="375"/>
      <c r="F99" s="100" t="s">
        <v>22</v>
      </c>
      <c r="G99" s="100" t="s">
        <v>20</v>
      </c>
      <c r="H99" s="16"/>
    </row>
    <row r="100" spans="1:8" ht="21" customHeight="1" thickBot="1">
      <c r="A100" s="373"/>
      <c r="B100" s="373"/>
      <c r="C100" s="101" t="s">
        <v>20</v>
      </c>
      <c r="D100" s="102" t="s">
        <v>21</v>
      </c>
      <c r="E100" s="101" t="s">
        <v>22</v>
      </c>
      <c r="F100" s="103" t="s">
        <v>338</v>
      </c>
      <c r="G100" s="103" t="s">
        <v>396</v>
      </c>
      <c r="H100" s="6"/>
    </row>
    <row r="101" spans="1:8" ht="26.25" customHeight="1">
      <c r="A101" s="234" t="s">
        <v>429</v>
      </c>
      <c r="B101" s="235"/>
      <c r="C101" s="377" t="s">
        <v>262</v>
      </c>
      <c r="D101" s="377"/>
      <c r="E101" s="377"/>
      <c r="F101" s="206"/>
      <c r="G101" s="206"/>
      <c r="H101" s="6"/>
    </row>
    <row r="102" spans="1:8" ht="34.5" customHeight="1">
      <c r="A102" s="214" t="s">
        <v>481</v>
      </c>
      <c r="B102" s="218" t="s">
        <v>430</v>
      </c>
      <c r="C102" s="211">
        <v>3182523.59167501</v>
      </c>
      <c r="D102" s="210">
        <v>600000</v>
      </c>
      <c r="E102" s="211">
        <v>2582523.59167501</v>
      </c>
      <c r="F102" s="211">
        <v>1377476.4083249902</v>
      </c>
      <c r="G102" s="211">
        <v>4560000</v>
      </c>
      <c r="H102" s="6"/>
    </row>
    <row r="103" spans="1:8" ht="30">
      <c r="A103" s="214" t="s">
        <v>431</v>
      </c>
      <c r="B103" s="218" t="s">
        <v>432</v>
      </c>
      <c r="C103" s="368" t="s">
        <v>262</v>
      </c>
      <c r="D103" s="368"/>
      <c r="E103" s="368"/>
      <c r="F103" s="211"/>
      <c r="G103" s="211"/>
      <c r="H103" s="6"/>
    </row>
    <row r="104" spans="1:8" ht="21" customHeight="1">
      <c r="A104" s="229" t="s">
        <v>20</v>
      </c>
      <c r="B104" s="219"/>
      <c r="C104" s="220">
        <v>3182523.59167501</v>
      </c>
      <c r="D104" s="220">
        <v>600000</v>
      </c>
      <c r="E104" s="220">
        <v>2582523.59167501</v>
      </c>
      <c r="F104" s="220">
        <v>1377476.4083249902</v>
      </c>
      <c r="G104" s="220">
        <v>4560000</v>
      </c>
      <c r="H104" s="16"/>
    </row>
    <row r="105" spans="1:8" ht="21" customHeight="1">
      <c r="A105" s="187"/>
      <c r="B105" s="188"/>
      <c r="C105" s="190"/>
      <c r="D105" s="190"/>
      <c r="E105" s="190"/>
      <c r="F105" s="190"/>
      <c r="G105" s="190"/>
      <c r="H105" s="16"/>
    </row>
    <row r="106" spans="1:8" ht="21" customHeight="1">
      <c r="A106" s="187"/>
      <c r="B106" s="188"/>
      <c r="C106" s="190"/>
      <c r="D106" s="190"/>
      <c r="E106" s="190"/>
      <c r="F106" s="190"/>
      <c r="G106" s="190"/>
      <c r="H106" s="16"/>
    </row>
    <row r="107" spans="1:8" ht="21" customHeight="1">
      <c r="A107" s="187"/>
      <c r="B107" s="188"/>
      <c r="C107" s="190"/>
      <c r="D107" s="190"/>
      <c r="E107" s="190"/>
      <c r="F107" s="190"/>
      <c r="G107" s="190"/>
      <c r="H107" s="16"/>
    </row>
    <row r="108" spans="1:8" ht="27" customHeight="1">
      <c r="A108" s="22"/>
      <c r="B108" s="23"/>
      <c r="C108" s="6"/>
      <c r="D108" s="6"/>
      <c r="E108" s="6"/>
      <c r="F108" s="6"/>
      <c r="G108" s="6"/>
      <c r="H108" s="6"/>
    </row>
    <row r="109" spans="1:8" ht="42" customHeight="1">
      <c r="A109" s="374" t="s">
        <v>433</v>
      </c>
      <c r="B109" s="374"/>
      <c r="C109" s="374"/>
      <c r="D109" s="374"/>
      <c r="E109" s="374"/>
      <c r="F109" s="95"/>
      <c r="G109" s="95"/>
      <c r="H109" s="38"/>
    </row>
    <row r="110" spans="1:8" ht="21" customHeight="1">
      <c r="A110" s="372" t="s">
        <v>16</v>
      </c>
      <c r="B110" s="372" t="s">
        <v>17</v>
      </c>
      <c r="C110" s="375" t="s">
        <v>395</v>
      </c>
      <c r="D110" s="375"/>
      <c r="E110" s="375"/>
      <c r="F110" s="100" t="s">
        <v>22</v>
      </c>
      <c r="G110" s="100" t="s">
        <v>20</v>
      </c>
      <c r="H110" s="16"/>
    </row>
    <row r="111" spans="1:8" ht="21" customHeight="1" thickBot="1">
      <c r="A111" s="373"/>
      <c r="B111" s="373"/>
      <c r="C111" s="101" t="s">
        <v>20</v>
      </c>
      <c r="D111" s="102" t="s">
        <v>21</v>
      </c>
      <c r="E111" s="101" t="s">
        <v>22</v>
      </c>
      <c r="F111" s="103" t="s">
        <v>338</v>
      </c>
      <c r="G111" s="103" t="s">
        <v>396</v>
      </c>
      <c r="H111" s="6"/>
    </row>
    <row r="112" spans="1:8" ht="76.5" customHeight="1">
      <c r="A112" s="234" t="s">
        <v>482</v>
      </c>
      <c r="B112" s="206" t="s">
        <v>434</v>
      </c>
      <c r="C112" s="206">
        <v>12402479.105505131</v>
      </c>
      <c r="D112" s="207">
        <v>8470000</v>
      </c>
      <c r="E112" s="206">
        <v>3932479.1055051293</v>
      </c>
      <c r="F112" s="206">
        <v>2097520.894494871</v>
      </c>
      <c r="G112" s="206">
        <v>14500000.000000002</v>
      </c>
      <c r="H112" s="6"/>
    </row>
    <row r="113" spans="1:8" ht="45">
      <c r="A113" s="228" t="s">
        <v>483</v>
      </c>
      <c r="B113" s="210" t="s">
        <v>435</v>
      </c>
      <c r="C113" s="211">
        <v>120465118.6413213</v>
      </c>
      <c r="D113" s="210">
        <v>51500000.00000001</v>
      </c>
      <c r="E113" s="211">
        <v>68965118.64132129</v>
      </c>
      <c r="F113" s="211">
        <v>36784881.35867871</v>
      </c>
      <c r="G113" s="211">
        <v>157250000</v>
      </c>
      <c r="H113" s="6"/>
    </row>
    <row r="114" spans="1:8" ht="27" customHeight="1" hidden="1">
      <c r="A114" s="237"/>
      <c r="B114" s="210"/>
      <c r="C114" s="211"/>
      <c r="D114" s="210"/>
      <c r="E114" s="211"/>
      <c r="F114" s="211"/>
      <c r="G114" s="211"/>
      <c r="H114" s="6"/>
    </row>
    <row r="115" spans="1:8" ht="54" customHeight="1">
      <c r="A115" s="225" t="s">
        <v>484</v>
      </c>
      <c r="B115" s="218" t="s">
        <v>436</v>
      </c>
      <c r="C115" s="211">
        <v>4765126.269874254</v>
      </c>
      <c r="D115" s="210">
        <v>2000000</v>
      </c>
      <c r="E115" s="211">
        <v>2765126.2698742533</v>
      </c>
      <c r="F115" s="211">
        <v>1474873.730125747</v>
      </c>
      <c r="G115" s="211">
        <v>6240000.000000001</v>
      </c>
      <c r="H115" s="6"/>
    </row>
    <row r="116" spans="1:8" ht="54" customHeight="1">
      <c r="A116" s="214" t="s">
        <v>485</v>
      </c>
      <c r="B116" s="218" t="s">
        <v>2</v>
      </c>
      <c r="C116" s="211">
        <v>35868.38321770848</v>
      </c>
      <c r="D116" s="210">
        <v>0</v>
      </c>
      <c r="E116" s="211">
        <v>35868.38321770848</v>
      </c>
      <c r="F116" s="211">
        <v>19131.61678229153</v>
      </c>
      <c r="G116" s="211">
        <v>55000</v>
      </c>
      <c r="H116" s="6"/>
    </row>
    <row r="117" spans="1:8" ht="21" customHeight="1">
      <c r="A117" s="229" t="s">
        <v>20</v>
      </c>
      <c r="B117" s="219"/>
      <c r="C117" s="220">
        <v>137668592.39991838</v>
      </c>
      <c r="D117" s="220">
        <v>61970000</v>
      </c>
      <c r="E117" s="220">
        <v>75698592.39991838</v>
      </c>
      <c r="F117" s="220">
        <v>40376407.60008162</v>
      </c>
      <c r="G117" s="220">
        <v>178045000</v>
      </c>
      <c r="H117" s="16"/>
    </row>
    <row r="118" spans="1:8" ht="21" customHeight="1">
      <c r="A118" s="187"/>
      <c r="B118" s="188"/>
      <c r="C118" s="190"/>
      <c r="D118" s="190"/>
      <c r="E118" s="190"/>
      <c r="F118" s="190"/>
      <c r="G118" s="190"/>
      <c r="H118" s="16"/>
    </row>
    <row r="119" spans="1:8" ht="21" customHeight="1">
      <c r="A119" s="187"/>
      <c r="B119" s="188"/>
      <c r="C119" s="190"/>
      <c r="D119" s="190"/>
      <c r="E119" s="190"/>
      <c r="F119" s="190"/>
      <c r="G119" s="190"/>
      <c r="H119" s="16"/>
    </row>
    <row r="120" ht="27" customHeight="1"/>
    <row r="121" ht="27" customHeight="1"/>
    <row r="122" ht="27" customHeight="1"/>
    <row r="123" ht="27" customHeight="1"/>
    <row r="124" ht="27" customHeight="1"/>
    <row r="125" ht="27" customHeight="1"/>
    <row r="126" ht="27" customHeight="1"/>
    <row r="127" spans="1:8" ht="42" customHeight="1">
      <c r="A127" s="346" t="s">
        <v>3</v>
      </c>
      <c r="B127" s="346"/>
      <c r="C127" s="346"/>
      <c r="D127" s="346"/>
      <c r="E127" s="346"/>
      <c r="F127" s="346"/>
      <c r="G127" s="346"/>
      <c r="H127" s="38"/>
    </row>
    <row r="128" spans="1:8" ht="21" customHeight="1">
      <c r="A128" s="372" t="s">
        <v>16</v>
      </c>
      <c r="B128" s="372" t="s">
        <v>17</v>
      </c>
      <c r="C128" s="375" t="s">
        <v>395</v>
      </c>
      <c r="D128" s="375"/>
      <c r="E128" s="375"/>
      <c r="F128" s="100" t="s">
        <v>22</v>
      </c>
      <c r="G128" s="100" t="s">
        <v>20</v>
      </c>
      <c r="H128" s="16"/>
    </row>
    <row r="129" spans="1:8" ht="21" customHeight="1" thickBot="1">
      <c r="A129" s="373"/>
      <c r="B129" s="373"/>
      <c r="C129" s="101" t="s">
        <v>20</v>
      </c>
      <c r="D129" s="102" t="s">
        <v>21</v>
      </c>
      <c r="E129" s="101" t="s">
        <v>22</v>
      </c>
      <c r="F129" s="103" t="s">
        <v>338</v>
      </c>
      <c r="G129" s="103" t="s">
        <v>396</v>
      </c>
      <c r="H129" s="6"/>
    </row>
    <row r="130" spans="1:8" ht="57" customHeight="1">
      <c r="A130" s="234" t="s">
        <v>486</v>
      </c>
      <c r="B130" s="227" t="s">
        <v>4</v>
      </c>
      <c r="C130" s="206">
        <v>108431967.30036016</v>
      </c>
      <c r="D130" s="207">
        <v>23000000.000000004</v>
      </c>
      <c r="E130" s="206">
        <v>85431967.30036017</v>
      </c>
      <c r="F130" s="206">
        <v>45568032.69963983</v>
      </c>
      <c r="G130" s="206">
        <v>154000000</v>
      </c>
      <c r="H130" s="6"/>
    </row>
    <row r="131" spans="1:8" ht="43.5" customHeight="1">
      <c r="A131" s="214" t="s">
        <v>487</v>
      </c>
      <c r="B131" s="218" t="s">
        <v>5</v>
      </c>
      <c r="C131" s="211">
        <v>24455715.830255777</v>
      </c>
      <c r="D131" s="210">
        <v>0</v>
      </c>
      <c r="E131" s="211">
        <v>24455715.830255777</v>
      </c>
      <c r="F131" s="211">
        <v>13044284.169744225</v>
      </c>
      <c r="G131" s="211">
        <v>37500000</v>
      </c>
      <c r="H131" s="6"/>
    </row>
    <row r="132" spans="1:8" ht="39" customHeight="1">
      <c r="A132" s="214" t="s">
        <v>488</v>
      </c>
      <c r="B132" s="218" t="s">
        <v>6</v>
      </c>
      <c r="C132" s="211">
        <v>4075952.6383759626</v>
      </c>
      <c r="D132" s="210">
        <v>0</v>
      </c>
      <c r="E132" s="211">
        <v>4075952.6383759626</v>
      </c>
      <c r="F132" s="211">
        <v>2174047.3616240374</v>
      </c>
      <c r="G132" s="211">
        <v>6250000</v>
      </c>
      <c r="H132" s="6"/>
    </row>
    <row r="133" spans="1:8" ht="21" customHeight="1">
      <c r="A133" s="229" t="s">
        <v>20</v>
      </c>
      <c r="B133" s="219"/>
      <c r="C133" s="220">
        <v>136963635.7689919</v>
      </c>
      <c r="D133" s="220">
        <v>23000000.000000004</v>
      </c>
      <c r="E133" s="220">
        <v>113963635.7689919</v>
      </c>
      <c r="F133" s="220">
        <v>60786364.23100809</v>
      </c>
      <c r="G133" s="220">
        <v>197749999.99999997</v>
      </c>
      <c r="H133" s="16"/>
    </row>
    <row r="134" spans="1:8" ht="21" customHeight="1">
      <c r="A134" s="187"/>
      <c r="B134" s="188"/>
      <c r="C134" s="190"/>
      <c r="D134" s="190"/>
      <c r="E134" s="190"/>
      <c r="F134" s="190"/>
      <c r="G134" s="190"/>
      <c r="H134" s="16"/>
    </row>
    <row r="135" spans="1:8" ht="21" customHeight="1">
      <c r="A135" s="187"/>
      <c r="B135" s="188"/>
      <c r="C135" s="190"/>
      <c r="D135" s="190"/>
      <c r="E135" s="190"/>
      <c r="F135" s="190"/>
      <c r="G135" s="190"/>
      <c r="H135" s="16"/>
    </row>
    <row r="136" spans="3:7" ht="21" customHeight="1">
      <c r="C136" s="22"/>
      <c r="D136" s="22"/>
      <c r="E136" s="22"/>
      <c r="F136" s="22"/>
      <c r="G136" s="22"/>
    </row>
    <row r="137" spans="1:8" ht="42" customHeight="1">
      <c r="A137" s="346" t="s">
        <v>7</v>
      </c>
      <c r="B137" s="346"/>
      <c r="C137" s="346"/>
      <c r="D137" s="346"/>
      <c r="E137" s="346"/>
      <c r="F137" s="346"/>
      <c r="G137" s="346"/>
      <c r="H137" s="38"/>
    </row>
    <row r="138" spans="1:8" ht="21" customHeight="1">
      <c r="A138" s="372" t="s">
        <v>16</v>
      </c>
      <c r="B138" s="372" t="s">
        <v>17</v>
      </c>
      <c r="C138" s="375" t="s">
        <v>395</v>
      </c>
      <c r="D138" s="375"/>
      <c r="E138" s="375"/>
      <c r="F138" s="100" t="s">
        <v>22</v>
      </c>
      <c r="G138" s="100" t="s">
        <v>20</v>
      </c>
      <c r="H138" s="16"/>
    </row>
    <row r="139" spans="1:8" ht="21" customHeight="1" thickBot="1">
      <c r="A139" s="373"/>
      <c r="B139" s="373"/>
      <c r="C139" s="101" t="s">
        <v>20</v>
      </c>
      <c r="D139" s="102" t="s">
        <v>21</v>
      </c>
      <c r="E139" s="101" t="s">
        <v>22</v>
      </c>
      <c r="F139" s="103" t="s">
        <v>338</v>
      </c>
      <c r="G139" s="103" t="s">
        <v>396</v>
      </c>
      <c r="H139" s="6"/>
    </row>
    <row r="140" spans="1:8" ht="30">
      <c r="A140" s="96" t="s">
        <v>8</v>
      </c>
      <c r="B140" s="97" t="s">
        <v>9</v>
      </c>
      <c r="C140" s="99"/>
      <c r="D140" s="236"/>
      <c r="E140" s="99"/>
      <c r="F140" s="99"/>
      <c r="G140" s="99"/>
      <c r="H140" s="6"/>
    </row>
    <row r="141" spans="1:8" ht="45">
      <c r="A141" s="86" t="s">
        <v>10</v>
      </c>
      <c r="B141" s="222" t="s">
        <v>340</v>
      </c>
      <c r="C141" s="98"/>
      <c r="D141" s="109"/>
      <c r="E141" s="98"/>
      <c r="F141" s="99"/>
      <c r="G141" s="99"/>
      <c r="H141" s="6"/>
    </row>
    <row r="142" spans="1:8" ht="21" customHeight="1">
      <c r="A142" s="238" t="s">
        <v>20</v>
      </c>
      <c r="B142" s="239"/>
      <c r="C142" s="107">
        <v>26130381.055350386</v>
      </c>
      <c r="D142" s="107">
        <v>24500000</v>
      </c>
      <c r="E142" s="107">
        <v>1630381.0553503851</v>
      </c>
      <c r="F142" s="108">
        <v>869618.944649615</v>
      </c>
      <c r="G142" s="108">
        <v>27000000</v>
      </c>
      <c r="H142" s="16"/>
    </row>
    <row r="143" spans="1:8" ht="21" customHeight="1">
      <c r="A143" s="187"/>
      <c r="B143" s="188"/>
      <c r="C143" s="190"/>
      <c r="D143" s="190"/>
      <c r="E143" s="190"/>
      <c r="F143" s="190"/>
      <c r="G143" s="190"/>
      <c r="H143" s="16"/>
    </row>
    <row r="144" spans="1:8" ht="21" customHeight="1">
      <c r="A144" s="187"/>
      <c r="B144" s="188"/>
      <c r="C144" s="190"/>
      <c r="D144" s="190"/>
      <c r="E144" s="190"/>
      <c r="F144" s="190"/>
      <c r="G144" s="190"/>
      <c r="H144" s="16"/>
    </row>
    <row r="145" ht="21" customHeight="1"/>
    <row r="146" spans="1:8" ht="42" customHeight="1" thickBot="1">
      <c r="A146" s="355" t="s">
        <v>11</v>
      </c>
      <c r="B146" s="355"/>
      <c r="C146" s="355"/>
      <c r="D146" s="355"/>
      <c r="E146" s="355"/>
      <c r="F146" s="355"/>
      <c r="G146" s="355"/>
      <c r="H146" s="38"/>
    </row>
    <row r="147" spans="1:8" ht="21" customHeight="1">
      <c r="A147" s="369" t="s">
        <v>16</v>
      </c>
      <c r="B147" s="369" t="s">
        <v>17</v>
      </c>
      <c r="C147" s="371" t="s">
        <v>395</v>
      </c>
      <c r="D147" s="371"/>
      <c r="E147" s="371"/>
      <c r="F147" s="242" t="s">
        <v>22</v>
      </c>
      <c r="G147" s="242" t="s">
        <v>20</v>
      </c>
      <c r="H147" s="16"/>
    </row>
    <row r="148" spans="1:8" ht="21" customHeight="1">
      <c r="A148" s="370"/>
      <c r="B148" s="370"/>
      <c r="C148" s="211" t="s">
        <v>20</v>
      </c>
      <c r="D148" s="210" t="s">
        <v>21</v>
      </c>
      <c r="E148" s="211" t="s">
        <v>22</v>
      </c>
      <c r="F148" s="217" t="s">
        <v>338</v>
      </c>
      <c r="G148" s="217" t="s">
        <v>396</v>
      </c>
      <c r="H148" s="6"/>
    </row>
    <row r="149" spans="1:8" ht="30">
      <c r="A149" s="214" t="s">
        <v>12</v>
      </c>
      <c r="B149" s="224" t="s">
        <v>13</v>
      </c>
      <c r="C149" s="211">
        <v>13043048.442803081</v>
      </c>
      <c r="D149" s="210">
        <v>0</v>
      </c>
      <c r="E149" s="211">
        <v>13043048.442803081</v>
      </c>
      <c r="F149" s="211">
        <v>6956951.55719692</v>
      </c>
      <c r="G149" s="211">
        <v>20000000</v>
      </c>
      <c r="H149" s="6"/>
    </row>
    <row r="150" spans="1:8" ht="27" customHeight="1">
      <c r="A150" s="229" t="s">
        <v>20</v>
      </c>
      <c r="B150" s="229"/>
      <c r="C150" s="220">
        <v>13043048.442803081</v>
      </c>
      <c r="D150" s="220">
        <v>0</v>
      </c>
      <c r="E150" s="220">
        <v>13043048.442803081</v>
      </c>
      <c r="F150" s="220">
        <v>6956951.55719692</v>
      </c>
      <c r="G150" s="220">
        <v>20000000</v>
      </c>
      <c r="H150" s="25"/>
    </row>
  </sheetData>
  <sheetProtection/>
  <mergeCells count="56">
    <mergeCell ref="C9:E9"/>
    <mergeCell ref="A18:A19"/>
    <mergeCell ref="B18:B19"/>
    <mergeCell ref="C18:E18"/>
    <mergeCell ref="A17:G17"/>
    <mergeCell ref="A5:G5"/>
    <mergeCell ref="A6:A7"/>
    <mergeCell ref="B6:B7"/>
    <mergeCell ref="C6:E6"/>
    <mergeCell ref="A66:A67"/>
    <mergeCell ref="B66:B67"/>
    <mergeCell ref="C66:E66"/>
    <mergeCell ref="A57:A58"/>
    <mergeCell ref="B57:B58"/>
    <mergeCell ref="C57:E57"/>
    <mergeCell ref="B36:B37"/>
    <mergeCell ref="C36:E36"/>
    <mergeCell ref="A35:G35"/>
    <mergeCell ref="A36:A37"/>
    <mergeCell ref="C103:E103"/>
    <mergeCell ref="A127:G127"/>
    <mergeCell ref="A78:A79"/>
    <mergeCell ref="B78:B79"/>
    <mergeCell ref="C78:E78"/>
    <mergeCell ref="C84:E84"/>
    <mergeCell ref="A86:E86"/>
    <mergeCell ref="A87:A88"/>
    <mergeCell ref="B87:B88"/>
    <mergeCell ref="C87:E87"/>
    <mergeCell ref="A99:A100"/>
    <mergeCell ref="B99:B100"/>
    <mergeCell ref="C99:E99"/>
    <mergeCell ref="C101:E101"/>
    <mergeCell ref="A110:A111"/>
    <mergeCell ref="B110:B111"/>
    <mergeCell ref="C110:E110"/>
    <mergeCell ref="C138:E138"/>
    <mergeCell ref="A137:G137"/>
    <mergeCell ref="A128:A129"/>
    <mergeCell ref="B128:B129"/>
    <mergeCell ref="C128:E128"/>
    <mergeCell ref="A147:A148"/>
    <mergeCell ref="B147:B148"/>
    <mergeCell ref="C147:E147"/>
    <mergeCell ref="A138:A139"/>
    <mergeCell ref="B138:B139"/>
    <mergeCell ref="A146:G146"/>
    <mergeCell ref="D74:E74"/>
    <mergeCell ref="A56:G56"/>
    <mergeCell ref="A65:G65"/>
    <mergeCell ref="A77:G77"/>
    <mergeCell ref="C69:E69"/>
    <mergeCell ref="C70:E70"/>
    <mergeCell ref="C71:E71"/>
    <mergeCell ref="C73:E73"/>
    <mergeCell ref="A109:E109"/>
  </mergeCells>
  <printOptions/>
  <pageMargins left="0.984251968503937" right="0.2362204724409449" top="0.3937007874015748" bottom="0.2755905511811024" header="0.2755905511811024" footer="0.1968503937007874"/>
  <pageSetup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dimension ref="A1:N33"/>
  <sheetViews>
    <sheetView zoomScalePageLayoutView="0" workbookViewId="0" topLeftCell="A1">
      <selection activeCell="A1" sqref="A1"/>
    </sheetView>
  </sheetViews>
  <sheetFormatPr defaultColWidth="9.140625" defaultRowHeight="12.75"/>
  <cols>
    <col min="1" max="1" width="90.8515625" style="41" customWidth="1"/>
    <col min="2" max="2" width="16.00390625" style="1" hidden="1" customWidth="1"/>
    <col min="3" max="4" width="15.57421875" style="1" hidden="1" customWidth="1"/>
    <col min="5" max="5" width="20.140625" style="1" customWidth="1"/>
    <col min="6" max="6" width="18.00390625" style="1" customWidth="1"/>
    <col min="7" max="7" width="18.57421875" style="1" bestFit="1" customWidth="1"/>
    <col min="8" max="8" width="17.140625" style="1" bestFit="1" customWidth="1"/>
    <col min="9" max="9" width="17.421875" style="1" customWidth="1"/>
    <col min="10" max="10" width="17.140625" style="1" bestFit="1" customWidth="1"/>
    <col min="11" max="11" width="19.421875" style="1" customWidth="1"/>
    <col min="12" max="12" width="19.00390625" style="1" customWidth="1"/>
    <col min="13" max="13" width="18.57421875" style="1" bestFit="1" customWidth="1"/>
    <col min="14" max="15" width="15.57421875" style="1" customWidth="1"/>
    <col min="16" max="16" width="19.140625" style="1" customWidth="1"/>
    <col min="17" max="17" width="29.7109375" style="9" customWidth="1"/>
    <col min="18" max="18" width="15.57421875" style="1" customWidth="1"/>
    <col min="19" max="19" width="15.57421875" style="2" customWidth="1"/>
    <col min="20" max="16384" width="9.140625" style="2" customWidth="1"/>
  </cols>
  <sheetData>
    <row r="1" spans="1:13" ht="33.75" customHeight="1">
      <c r="A1" s="131" t="s">
        <v>214</v>
      </c>
      <c r="B1" s="21"/>
      <c r="C1" s="21"/>
      <c r="D1" s="21"/>
      <c r="E1" s="21"/>
      <c r="F1" s="21"/>
      <c r="G1" s="21"/>
      <c r="H1" s="21"/>
      <c r="I1" s="21"/>
      <c r="J1" s="21"/>
      <c r="K1" s="21"/>
      <c r="L1" s="21"/>
      <c r="M1" s="21"/>
    </row>
    <row r="2" spans="1:13" ht="33.75" customHeight="1" thickBot="1">
      <c r="A2" s="131" t="s">
        <v>213</v>
      </c>
      <c r="B2" s="21"/>
      <c r="C2" s="21"/>
      <c r="D2" s="21"/>
      <c r="E2" s="21"/>
      <c r="F2" s="21"/>
      <c r="G2" s="21"/>
      <c r="H2" s="21"/>
      <c r="I2" s="21"/>
      <c r="J2" s="21"/>
      <c r="K2" s="21"/>
      <c r="L2" s="21"/>
      <c r="M2" s="58" t="s">
        <v>332</v>
      </c>
    </row>
    <row r="3" spans="1:13" ht="34.5" customHeight="1" thickTop="1">
      <c r="A3" s="394" t="s">
        <v>333</v>
      </c>
      <c r="B3" s="389" t="s">
        <v>334</v>
      </c>
      <c r="C3" s="389"/>
      <c r="D3" s="389"/>
      <c r="E3" s="388" t="s">
        <v>393</v>
      </c>
      <c r="F3" s="389"/>
      <c r="G3" s="390"/>
      <c r="H3" s="391" t="s">
        <v>22</v>
      </c>
      <c r="I3" s="392"/>
      <c r="J3" s="392"/>
      <c r="K3" s="392"/>
      <c r="L3" s="393"/>
      <c r="M3" s="132" t="s">
        <v>336</v>
      </c>
    </row>
    <row r="4" spans="1:13" ht="34.5" customHeight="1" thickBot="1">
      <c r="A4" s="395"/>
      <c r="B4" s="133" t="s">
        <v>20</v>
      </c>
      <c r="C4" s="134" t="s">
        <v>21</v>
      </c>
      <c r="D4" s="133" t="s">
        <v>22</v>
      </c>
      <c r="E4" s="135" t="s">
        <v>20</v>
      </c>
      <c r="F4" s="134" t="s">
        <v>337</v>
      </c>
      <c r="G4" s="136" t="s">
        <v>22</v>
      </c>
      <c r="H4" s="137">
        <v>2008</v>
      </c>
      <c r="I4" s="138">
        <v>2009</v>
      </c>
      <c r="J4" s="138">
        <v>2010</v>
      </c>
      <c r="K4" s="138">
        <v>2011</v>
      </c>
      <c r="L4" s="139" t="s">
        <v>338</v>
      </c>
      <c r="M4" s="138" t="s">
        <v>339</v>
      </c>
    </row>
    <row r="5" spans="1:13" ht="34.5" customHeight="1" thickTop="1">
      <c r="A5" s="140"/>
      <c r="B5" s="141">
        <v>91329915380</v>
      </c>
      <c r="C5" s="141">
        <v>60629946120</v>
      </c>
      <c r="D5" s="141">
        <v>30699969260</v>
      </c>
      <c r="E5" s="157">
        <f aca="true" t="shared" si="0" ref="E5:L5">SUM(E6:E33)</f>
        <v>79862370322.62297</v>
      </c>
      <c r="F5" s="158">
        <f t="shared" si="0"/>
        <v>60104908401</v>
      </c>
      <c r="G5" s="158">
        <f t="shared" si="0"/>
        <v>19969201843.181744</v>
      </c>
      <c r="H5" s="157">
        <f t="shared" si="0"/>
        <v>3485286130.195274</v>
      </c>
      <c r="I5" s="158">
        <f t="shared" si="0"/>
        <v>4137955190.5518875</v>
      </c>
      <c r="J5" s="158">
        <f t="shared" si="0"/>
        <v>4948863282.526836</v>
      </c>
      <c r="K5" s="158">
        <f t="shared" si="0"/>
        <v>7397097239.907747</v>
      </c>
      <c r="L5" s="158">
        <f t="shared" si="0"/>
        <v>10265761738.818253</v>
      </c>
      <c r="M5" s="157">
        <f>+L5+E5</f>
        <v>90128132061.44122</v>
      </c>
    </row>
    <row r="6" spans="1:14" ht="73.5" customHeight="1">
      <c r="A6" s="153" t="s">
        <v>15</v>
      </c>
      <c r="B6" s="109">
        <v>28500294180</v>
      </c>
      <c r="C6" s="109">
        <v>20992000000</v>
      </c>
      <c r="D6" s="109">
        <v>7508294180</v>
      </c>
      <c r="E6" s="144">
        <v>26202164486.43786</v>
      </c>
      <c r="F6" s="145">
        <v>20992000000</v>
      </c>
      <c r="G6" s="146">
        <v>5421904407.996643</v>
      </c>
      <c r="H6" s="144">
        <v>553252854.0551203</v>
      </c>
      <c r="I6" s="145">
        <v>1124776883.1865137</v>
      </c>
      <c r="J6" s="145">
        <v>1460303156.3903565</v>
      </c>
      <c r="K6" s="145">
        <v>2283571514.364653</v>
      </c>
      <c r="L6" s="146">
        <v>2086389772.003356</v>
      </c>
      <c r="M6" s="145">
        <f aca="true" t="shared" si="1" ref="M6:M33">+L6+E6</f>
        <v>28288554258.441216</v>
      </c>
      <c r="N6" s="29"/>
    </row>
    <row r="7" spans="1:14" ht="39.75" customHeight="1">
      <c r="A7" s="154" t="s">
        <v>40</v>
      </c>
      <c r="B7" s="82">
        <v>20330800000</v>
      </c>
      <c r="C7" s="82">
        <v>15364000000</v>
      </c>
      <c r="D7" s="82">
        <v>4966800000</v>
      </c>
      <c r="E7" s="147">
        <v>20170921012.103226</v>
      </c>
      <c r="F7" s="148">
        <v>15417000000</v>
      </c>
      <c r="G7" s="149">
        <v>4753921012.103223</v>
      </c>
      <c r="H7" s="147">
        <v>570401339.0996215</v>
      </c>
      <c r="I7" s="148">
        <v>1118454377.521505</v>
      </c>
      <c r="J7" s="148">
        <v>1307306859.654311</v>
      </c>
      <c r="K7" s="148">
        <v>1757758435.8277853</v>
      </c>
      <c r="L7" s="149">
        <v>717878987.8967766</v>
      </c>
      <c r="M7" s="145">
        <f t="shared" si="1"/>
        <v>20888800000.000004</v>
      </c>
      <c r="N7" s="29"/>
    </row>
    <row r="8" spans="1:14" ht="64.5" customHeight="1">
      <c r="A8" s="154" t="s">
        <v>60</v>
      </c>
      <c r="B8" s="82">
        <v>3825600000</v>
      </c>
      <c r="C8" s="82">
        <v>2495000000</v>
      </c>
      <c r="D8" s="82">
        <v>1330600000</v>
      </c>
      <c r="E8" s="147">
        <v>3362782608.695652</v>
      </c>
      <c r="F8" s="148">
        <v>2495000000</v>
      </c>
      <c r="G8" s="149">
        <v>867782608.6956522</v>
      </c>
      <c r="H8" s="147">
        <v>144630434.78260872</v>
      </c>
      <c r="I8" s="148">
        <v>180788043.47826087</v>
      </c>
      <c r="J8" s="148">
        <v>216945652.17391306</v>
      </c>
      <c r="K8" s="148">
        <v>325418478.26086956</v>
      </c>
      <c r="L8" s="149">
        <v>462817391.3043478</v>
      </c>
      <c r="M8" s="145">
        <f t="shared" si="1"/>
        <v>3825600000</v>
      </c>
      <c r="N8" s="29"/>
    </row>
    <row r="9" spans="1:14" ht="55.5" customHeight="1">
      <c r="A9" s="154" t="s">
        <v>67</v>
      </c>
      <c r="B9" s="82">
        <v>2251600000</v>
      </c>
      <c r="C9" s="82">
        <v>1917000000</v>
      </c>
      <c r="D9" s="82">
        <v>334600000</v>
      </c>
      <c r="E9" s="147">
        <v>2135210200.4480958</v>
      </c>
      <c r="F9" s="148">
        <v>1917000000</v>
      </c>
      <c r="G9" s="149">
        <v>218210200.44809553</v>
      </c>
      <c r="H9" s="147">
        <v>0</v>
      </c>
      <c r="I9" s="148">
        <v>45460458.42668658</v>
      </c>
      <c r="J9" s="148">
        <v>61389803.059397556</v>
      </c>
      <c r="K9" s="148">
        <v>111359938.9620114</v>
      </c>
      <c r="L9" s="149">
        <v>116389799.55190445</v>
      </c>
      <c r="M9" s="145">
        <f t="shared" si="1"/>
        <v>2251600000.0000005</v>
      </c>
      <c r="N9" s="29"/>
    </row>
    <row r="10" spans="1:14" ht="39.75" customHeight="1">
      <c r="A10" s="154" t="s">
        <v>69</v>
      </c>
      <c r="B10" s="82">
        <v>3962550000</v>
      </c>
      <c r="C10" s="82">
        <v>2912000000</v>
      </c>
      <c r="D10" s="82">
        <v>1050550000</v>
      </c>
      <c r="E10" s="147">
        <v>3597118727.079339</v>
      </c>
      <c r="F10" s="148">
        <v>2912000000</v>
      </c>
      <c r="G10" s="149">
        <v>685118727.0793388</v>
      </c>
      <c r="H10" s="147">
        <v>114186454.51322314</v>
      </c>
      <c r="I10" s="148">
        <v>142733068.14152893</v>
      </c>
      <c r="J10" s="148">
        <v>171279681.76983473</v>
      </c>
      <c r="K10" s="148">
        <v>256919522.65475208</v>
      </c>
      <c r="L10" s="149">
        <v>365431272.92066115</v>
      </c>
      <c r="M10" s="145">
        <f t="shared" si="1"/>
        <v>3962550000</v>
      </c>
      <c r="N10" s="29"/>
    </row>
    <row r="11" spans="1:14" ht="69.75" customHeight="1">
      <c r="A11" s="154" t="s">
        <v>73</v>
      </c>
      <c r="B11" s="82">
        <v>4147000000</v>
      </c>
      <c r="C11" s="82">
        <v>2928000000</v>
      </c>
      <c r="D11" s="82">
        <v>1219000000</v>
      </c>
      <c r="E11" s="147">
        <v>3645640645.868373</v>
      </c>
      <c r="F11" s="148">
        <v>2928000000</v>
      </c>
      <c r="G11" s="149">
        <v>717640645.8683729</v>
      </c>
      <c r="H11" s="147">
        <v>0</v>
      </c>
      <c r="I11" s="148">
        <v>160927210.05733216</v>
      </c>
      <c r="J11" s="148">
        <v>218828036.59289092</v>
      </c>
      <c r="K11" s="148">
        <v>337885399.21814984</v>
      </c>
      <c r="L11" s="149">
        <v>501359354.13162756</v>
      </c>
      <c r="M11" s="145">
        <f t="shared" si="1"/>
        <v>4147000000.0000005</v>
      </c>
      <c r="N11" s="29"/>
    </row>
    <row r="12" spans="1:14" ht="39.75" customHeight="1">
      <c r="A12" s="154" t="s">
        <v>402</v>
      </c>
      <c r="B12" s="82">
        <v>222500000</v>
      </c>
      <c r="C12" s="82">
        <v>0</v>
      </c>
      <c r="D12" s="82">
        <v>222500000</v>
      </c>
      <c r="E12" s="147">
        <v>117391304.3478261</v>
      </c>
      <c r="F12" s="148">
        <v>0</v>
      </c>
      <c r="G12" s="149">
        <v>117391304.3478261</v>
      </c>
      <c r="H12" s="147">
        <v>19565217.391304348</v>
      </c>
      <c r="I12" s="148">
        <v>24456521.739130437</v>
      </c>
      <c r="J12" s="148">
        <v>29347826.086956523</v>
      </c>
      <c r="K12" s="148">
        <v>44021739.13043478</v>
      </c>
      <c r="L12" s="149">
        <v>22608695.652173903</v>
      </c>
      <c r="M12" s="145">
        <f t="shared" si="1"/>
        <v>140000000</v>
      </c>
      <c r="N12" s="29"/>
    </row>
    <row r="13" spans="1:14" ht="39.75" customHeight="1">
      <c r="A13" s="154" t="s">
        <v>465</v>
      </c>
      <c r="B13" s="82">
        <v>150000000</v>
      </c>
      <c r="C13" s="82"/>
      <c r="D13" s="82">
        <v>150000000</v>
      </c>
      <c r="E13" s="147">
        <v>97822863.3210231</v>
      </c>
      <c r="F13" s="148">
        <v>0</v>
      </c>
      <c r="G13" s="149">
        <v>97822863.3210231</v>
      </c>
      <c r="H13" s="147">
        <v>16303810.553503852</v>
      </c>
      <c r="I13" s="148">
        <v>20379763.191879816</v>
      </c>
      <c r="J13" s="148">
        <v>24455715.83025578</v>
      </c>
      <c r="K13" s="148">
        <v>36683573.745383665</v>
      </c>
      <c r="L13" s="149">
        <v>52177136.67897689</v>
      </c>
      <c r="M13" s="145">
        <f t="shared" si="1"/>
        <v>150000000</v>
      </c>
      <c r="N13" s="29"/>
    </row>
    <row r="14" spans="1:14" ht="58.5" customHeight="1">
      <c r="A14" s="154" t="s">
        <v>466</v>
      </c>
      <c r="B14" s="82">
        <v>1973000000</v>
      </c>
      <c r="C14" s="82">
        <v>1300000000</v>
      </c>
      <c r="D14" s="82">
        <v>673000000</v>
      </c>
      <c r="E14" s="147">
        <v>1412826086.956522</v>
      </c>
      <c r="F14" s="148">
        <v>1300000000.0000002</v>
      </c>
      <c r="G14" s="149">
        <v>112826086.95652175</v>
      </c>
      <c r="H14" s="147">
        <v>18804347.826086957</v>
      </c>
      <c r="I14" s="148">
        <v>23505434.782608695</v>
      </c>
      <c r="J14" s="148">
        <v>28206521.739130437</v>
      </c>
      <c r="K14" s="148">
        <v>42309782.608695656</v>
      </c>
      <c r="L14" s="149">
        <v>60173913.04347825</v>
      </c>
      <c r="M14" s="145">
        <f t="shared" si="1"/>
        <v>1473000000.0000002</v>
      </c>
      <c r="N14" s="29"/>
    </row>
    <row r="15" spans="1:14" ht="39.75" customHeight="1">
      <c r="A15" s="154" t="s">
        <v>260</v>
      </c>
      <c r="B15" s="82">
        <v>21000000</v>
      </c>
      <c r="C15" s="82">
        <v>0</v>
      </c>
      <c r="D15" s="82">
        <v>21000000</v>
      </c>
      <c r="E15" s="147">
        <v>13695200.864943236</v>
      </c>
      <c r="F15" s="148">
        <v>0</v>
      </c>
      <c r="G15" s="149">
        <v>13695200.864943236</v>
      </c>
      <c r="H15" s="147">
        <v>2282533.477490539</v>
      </c>
      <c r="I15" s="148">
        <v>2853166.8468631743</v>
      </c>
      <c r="J15" s="148">
        <v>3423800.216235809</v>
      </c>
      <c r="K15" s="148">
        <v>5135700.324353714</v>
      </c>
      <c r="L15" s="149">
        <v>7304799.135056765</v>
      </c>
      <c r="M15" s="145">
        <f t="shared" si="1"/>
        <v>21000000</v>
      </c>
      <c r="N15" s="29"/>
    </row>
    <row r="16" spans="1:14" ht="39.75" customHeight="1">
      <c r="A16" s="154" t="s">
        <v>79</v>
      </c>
      <c r="B16" s="353" t="s">
        <v>266</v>
      </c>
      <c r="C16" s="353"/>
      <c r="D16" s="354"/>
      <c r="E16" s="147">
        <v>0</v>
      </c>
      <c r="F16" s="148">
        <v>0</v>
      </c>
      <c r="G16" s="149">
        <v>0</v>
      </c>
      <c r="H16" s="147">
        <v>0</v>
      </c>
      <c r="I16" s="148">
        <v>0</v>
      </c>
      <c r="J16" s="148">
        <v>0</v>
      </c>
      <c r="K16" s="148">
        <v>0</v>
      </c>
      <c r="L16" s="149">
        <v>0</v>
      </c>
      <c r="M16" s="145">
        <f t="shared" si="1"/>
        <v>0</v>
      </c>
      <c r="N16" s="29"/>
    </row>
    <row r="17" spans="1:14" ht="39.75" customHeight="1">
      <c r="A17" s="154" t="s">
        <v>509</v>
      </c>
      <c r="B17" s="82">
        <v>85950000</v>
      </c>
      <c r="C17" s="82">
        <v>57800000</v>
      </c>
      <c r="D17" s="82">
        <v>28150000</v>
      </c>
      <c r="E17" s="147">
        <v>76158695.65217394</v>
      </c>
      <c r="F17" s="148">
        <v>57800000.000000015</v>
      </c>
      <c r="G17" s="149">
        <v>18358695.652173914</v>
      </c>
      <c r="H17" s="147">
        <v>3059782.6086956523</v>
      </c>
      <c r="I17" s="148">
        <v>3824728.2608695654</v>
      </c>
      <c r="J17" s="148">
        <v>4589673.9130434785</v>
      </c>
      <c r="K17" s="148">
        <v>6884510.869565218</v>
      </c>
      <c r="L17" s="149">
        <v>9791304.347826086</v>
      </c>
      <c r="M17" s="145">
        <f t="shared" si="1"/>
        <v>85950000.00000003</v>
      </c>
      <c r="N17" s="29"/>
    </row>
    <row r="18" spans="1:14" ht="39.75" customHeight="1">
      <c r="A18" s="154" t="s">
        <v>275</v>
      </c>
      <c r="B18" s="82">
        <v>373300000</v>
      </c>
      <c r="C18" s="82"/>
      <c r="D18" s="82">
        <v>373300000</v>
      </c>
      <c r="E18" s="147">
        <v>243448499.18491948</v>
      </c>
      <c r="F18" s="148">
        <v>0</v>
      </c>
      <c r="G18" s="149">
        <v>243448499.18491948</v>
      </c>
      <c r="H18" s="147">
        <v>33574749.86415321</v>
      </c>
      <c r="I18" s="148">
        <v>50718437.33019157</v>
      </c>
      <c r="J18" s="148">
        <v>62178124.79622986</v>
      </c>
      <c r="K18" s="148">
        <v>96977187.19434485</v>
      </c>
      <c r="L18" s="149">
        <v>129851500.81508048</v>
      </c>
      <c r="M18" s="145">
        <f t="shared" si="1"/>
        <v>373299999.99999994</v>
      </c>
      <c r="N18" s="29"/>
    </row>
    <row r="19" spans="1:14" ht="39.75" customHeight="1">
      <c r="A19" s="154" t="s">
        <v>225</v>
      </c>
      <c r="B19" s="82">
        <v>670200000</v>
      </c>
      <c r="C19" s="82"/>
      <c r="D19" s="82">
        <v>670200000</v>
      </c>
      <c r="E19" s="147">
        <v>670200000.0000001</v>
      </c>
      <c r="F19" s="148">
        <v>0</v>
      </c>
      <c r="G19" s="149">
        <v>670200000.0000001</v>
      </c>
      <c r="H19" s="147">
        <v>120234375.16929924</v>
      </c>
      <c r="I19" s="148">
        <v>159162351.74803507</v>
      </c>
      <c r="J19" s="148">
        <v>179158436.14086562</v>
      </c>
      <c r="K19" s="148">
        <v>211644836.94180018</v>
      </c>
      <c r="L19" s="149">
        <v>0</v>
      </c>
      <c r="M19" s="145">
        <f t="shared" si="1"/>
        <v>670200000.0000001</v>
      </c>
      <c r="N19" s="29"/>
    </row>
    <row r="20" spans="1:14" ht="39.75" customHeight="1">
      <c r="A20" s="154" t="s">
        <v>226</v>
      </c>
      <c r="B20" s="82">
        <v>3163000000</v>
      </c>
      <c r="C20" s="82">
        <v>2400000000</v>
      </c>
      <c r="D20" s="82">
        <v>763000000</v>
      </c>
      <c r="E20" s="147">
        <v>2900722926.293676</v>
      </c>
      <c r="F20" s="148">
        <v>2400000000</v>
      </c>
      <c r="G20" s="149">
        <v>500722926.2936762</v>
      </c>
      <c r="H20" s="147">
        <v>83904148.37888291</v>
      </c>
      <c r="I20" s="148">
        <v>104579640.03206035</v>
      </c>
      <c r="J20" s="148">
        <v>125273503.76868582</v>
      </c>
      <c r="K20" s="148">
        <v>186965634.1140471</v>
      </c>
      <c r="L20" s="149">
        <v>262277073.70632383</v>
      </c>
      <c r="M20" s="145">
        <f t="shared" si="1"/>
        <v>3162999999.9999995</v>
      </c>
      <c r="N20" s="29"/>
    </row>
    <row r="21" spans="1:14" ht="39.75" customHeight="1">
      <c r="A21" s="154" t="s">
        <v>254</v>
      </c>
      <c r="B21" s="82">
        <v>43450000</v>
      </c>
      <c r="C21" s="82">
        <v>4200000</v>
      </c>
      <c r="D21" s="82">
        <v>39250000</v>
      </c>
      <c r="E21" s="147">
        <v>42450000</v>
      </c>
      <c r="F21" s="148">
        <v>4200000</v>
      </c>
      <c r="G21" s="149">
        <v>38250000</v>
      </c>
      <c r="H21" s="147">
        <v>8422079.005593106</v>
      </c>
      <c r="I21" s="148">
        <v>9133856.382229485</v>
      </c>
      <c r="J21" s="148">
        <v>9915549.74309855</v>
      </c>
      <c r="K21" s="148">
        <v>10778514.869078862</v>
      </c>
      <c r="L21" s="149">
        <v>1000000</v>
      </c>
      <c r="M21" s="145">
        <f t="shared" si="1"/>
        <v>43450000</v>
      </c>
      <c r="N21" s="29"/>
    </row>
    <row r="22" spans="1:14" ht="39.75" customHeight="1">
      <c r="A22" s="154" t="s">
        <v>228</v>
      </c>
      <c r="B22" s="82">
        <v>207000000</v>
      </c>
      <c r="C22" s="82">
        <v>154383120</v>
      </c>
      <c r="D22" s="82">
        <v>52616880</v>
      </c>
      <c r="E22" s="147">
        <f>189637606.956522+6268281</f>
        <v>195905887.956522</v>
      </c>
      <c r="F22" s="148">
        <f>154383120+6268281</f>
        <v>160651401</v>
      </c>
      <c r="G22" s="149">
        <v>35254486.956521735</v>
      </c>
      <c r="H22" s="147">
        <v>8125747.826086956</v>
      </c>
      <c r="I22" s="148">
        <v>6782184.782608695</v>
      </c>
      <c r="J22" s="148">
        <v>8138621.739130435</v>
      </c>
      <c r="K22" s="148">
        <v>12207932.608695652</v>
      </c>
      <c r="L22" s="149">
        <v>17362393.04347826</v>
      </c>
      <c r="M22" s="145">
        <f t="shared" si="1"/>
        <v>213268281.00000024</v>
      </c>
      <c r="N22" s="29"/>
    </row>
    <row r="23" spans="1:14" ht="39.75" customHeight="1">
      <c r="A23" s="154" t="s">
        <v>229</v>
      </c>
      <c r="B23" s="82">
        <v>1519837000</v>
      </c>
      <c r="C23" s="82">
        <v>1005784000</v>
      </c>
      <c r="D23" s="82">
        <v>514053000</v>
      </c>
      <c r="E23" s="147">
        <v>1341024909.0584128</v>
      </c>
      <c r="F23" s="148">
        <v>1005784000.0000001</v>
      </c>
      <c r="G23" s="149">
        <v>335240909.0584127</v>
      </c>
      <c r="H23" s="147">
        <v>55873484.84306876</v>
      </c>
      <c r="I23" s="148">
        <v>69841856.05383596</v>
      </c>
      <c r="J23" s="148">
        <v>83810227.26460317</v>
      </c>
      <c r="K23" s="148">
        <v>125715340.89690474</v>
      </c>
      <c r="L23" s="149">
        <v>178812090.9415874</v>
      </c>
      <c r="M23" s="145">
        <f t="shared" si="1"/>
        <v>1519837000.0000002</v>
      </c>
      <c r="N23" s="29"/>
    </row>
    <row r="24" spans="1:14" ht="47.25" customHeight="1">
      <c r="A24" s="154" t="s">
        <v>230</v>
      </c>
      <c r="B24" s="82">
        <v>7800000000</v>
      </c>
      <c r="C24" s="82">
        <v>2400000000</v>
      </c>
      <c r="D24" s="82">
        <v>5400000000</v>
      </c>
      <c r="E24" s="147">
        <v>5402534521.999997</v>
      </c>
      <c r="F24" s="148">
        <v>2400000000</v>
      </c>
      <c r="G24" s="149">
        <v>3002534521.999997</v>
      </c>
      <c r="H24" s="147">
        <v>1584952929.01683</v>
      </c>
      <c r="I24" s="148">
        <v>530036928.099248</v>
      </c>
      <c r="J24" s="148">
        <v>475313215.928861</v>
      </c>
      <c r="K24" s="148">
        <v>412231448.955058</v>
      </c>
      <c r="L24" s="149">
        <v>2200000000</v>
      </c>
      <c r="M24" s="145">
        <f t="shared" si="1"/>
        <v>7602534521.999997</v>
      </c>
      <c r="N24" s="29"/>
    </row>
    <row r="25" spans="1:14" ht="39.75" customHeight="1">
      <c r="A25" s="154" t="s">
        <v>231</v>
      </c>
      <c r="B25" s="82">
        <v>4000000000</v>
      </c>
      <c r="C25" s="82">
        <v>4000000000</v>
      </c>
      <c r="D25" s="82">
        <v>0</v>
      </c>
      <c r="E25" s="147">
        <v>4000000000</v>
      </c>
      <c r="F25" s="148">
        <v>4000000000</v>
      </c>
      <c r="G25" s="149">
        <v>0</v>
      </c>
      <c r="H25" s="147">
        <v>0</v>
      </c>
      <c r="I25" s="148">
        <v>0</v>
      </c>
      <c r="J25" s="148">
        <v>0</v>
      </c>
      <c r="K25" s="148">
        <v>0</v>
      </c>
      <c r="L25" s="149">
        <v>0</v>
      </c>
      <c r="M25" s="145">
        <f t="shared" si="1"/>
        <v>4000000000</v>
      </c>
      <c r="N25" s="29"/>
    </row>
    <row r="26" spans="1:14" ht="39.75" customHeight="1">
      <c r="A26" s="154" t="s">
        <v>232</v>
      </c>
      <c r="B26" s="82">
        <v>88000000</v>
      </c>
      <c r="C26" s="82">
        <v>68527000</v>
      </c>
      <c r="D26" s="82">
        <v>19473000</v>
      </c>
      <c r="E26" s="147">
        <v>81226364.11633523</v>
      </c>
      <c r="F26" s="148">
        <v>68527000</v>
      </c>
      <c r="G26" s="149">
        <v>12699364.11633522</v>
      </c>
      <c r="H26" s="147">
        <v>2116560.68605587</v>
      </c>
      <c r="I26" s="148">
        <v>2645700.8575698375</v>
      </c>
      <c r="J26" s="148">
        <v>3174841.029083805</v>
      </c>
      <c r="K26" s="148">
        <v>4762261.543625708</v>
      </c>
      <c r="L26" s="149">
        <v>6773635.88366478</v>
      </c>
      <c r="M26" s="145">
        <f t="shared" si="1"/>
        <v>88000000.00000001</v>
      </c>
      <c r="N26" s="29"/>
    </row>
    <row r="27" spans="1:14" ht="39.75" customHeight="1">
      <c r="A27" s="154" t="s">
        <v>233</v>
      </c>
      <c r="B27" s="82">
        <v>80000000</v>
      </c>
      <c r="C27" s="82">
        <v>20000000</v>
      </c>
      <c r="D27" s="82">
        <v>60000000</v>
      </c>
      <c r="E27" s="147">
        <v>76521524.22140154</v>
      </c>
      <c r="F27" s="148">
        <v>20000000</v>
      </c>
      <c r="G27" s="149">
        <v>56521524.22140154</v>
      </c>
      <c r="H27" s="147">
        <v>11086920.703566924</v>
      </c>
      <c r="I27" s="148">
        <v>21358650.879458655</v>
      </c>
      <c r="J27" s="148">
        <v>21630381.055350386</v>
      </c>
      <c r="K27" s="148">
        <v>2445571.583025578</v>
      </c>
      <c r="L27" s="149">
        <v>3478475.7785984594</v>
      </c>
      <c r="M27" s="145">
        <f t="shared" si="1"/>
        <v>80000000</v>
      </c>
      <c r="N27" s="29"/>
    </row>
    <row r="28" spans="1:14" ht="39.75" customHeight="1">
      <c r="A28" s="154" t="s">
        <v>234</v>
      </c>
      <c r="B28" s="82">
        <v>2977420000</v>
      </c>
      <c r="C28" s="82">
        <v>70000000</v>
      </c>
      <c r="D28" s="82">
        <v>2907420000</v>
      </c>
      <c r="E28" s="147">
        <v>460743000</v>
      </c>
      <c r="F28" s="148">
        <v>70000000</v>
      </c>
      <c r="G28" s="149">
        <v>390743000</v>
      </c>
      <c r="H28" s="147">
        <v>0</v>
      </c>
      <c r="I28" s="148">
        <v>0</v>
      </c>
      <c r="J28" s="148">
        <v>0</v>
      </c>
      <c r="K28" s="148">
        <v>390743000</v>
      </c>
      <c r="L28" s="149">
        <v>2516543000</v>
      </c>
      <c r="M28" s="145">
        <f t="shared" si="1"/>
        <v>2977286000</v>
      </c>
      <c r="N28" s="29"/>
    </row>
    <row r="29" spans="1:14" ht="39.75" customHeight="1">
      <c r="A29" s="155" t="s">
        <v>235</v>
      </c>
      <c r="B29" s="82">
        <v>115200000</v>
      </c>
      <c r="C29" s="82">
        <v>21600000</v>
      </c>
      <c r="D29" s="82">
        <v>93600000</v>
      </c>
      <c r="E29" s="147">
        <v>82641466.71231844</v>
      </c>
      <c r="F29" s="148">
        <v>21600000.000000004</v>
      </c>
      <c r="G29" s="149">
        <v>61041466.71231842</v>
      </c>
      <c r="H29" s="147">
        <v>10173577.785386404</v>
      </c>
      <c r="I29" s="148">
        <v>12716972.231733005</v>
      </c>
      <c r="J29" s="148">
        <v>15260366.678079607</v>
      </c>
      <c r="K29" s="148">
        <v>22890550.017119408</v>
      </c>
      <c r="L29" s="149">
        <v>32558533.28768158</v>
      </c>
      <c r="M29" s="145">
        <f t="shared" si="1"/>
        <v>115200000.00000001</v>
      </c>
      <c r="N29" s="29"/>
    </row>
    <row r="30" spans="1:14" ht="57.75" customHeight="1">
      <c r="A30" s="155" t="s">
        <v>236</v>
      </c>
      <c r="B30" s="82">
        <v>15482000</v>
      </c>
      <c r="C30" s="82">
        <v>5482000</v>
      </c>
      <c r="D30" s="82">
        <v>10000000</v>
      </c>
      <c r="E30" s="147">
        <v>15482000</v>
      </c>
      <c r="F30" s="148">
        <v>5482000.000000001</v>
      </c>
      <c r="G30" s="149">
        <v>10000000</v>
      </c>
      <c r="H30" s="147">
        <v>2500000</v>
      </c>
      <c r="I30" s="148">
        <v>2500000</v>
      </c>
      <c r="J30" s="148">
        <v>2500000</v>
      </c>
      <c r="K30" s="148">
        <v>2500000</v>
      </c>
      <c r="L30" s="149">
        <v>0</v>
      </c>
      <c r="M30" s="145">
        <f t="shared" si="1"/>
        <v>15482000</v>
      </c>
      <c r="N30" s="29"/>
    </row>
    <row r="31" spans="1:14" ht="39.75" customHeight="1">
      <c r="A31" s="155" t="s">
        <v>237</v>
      </c>
      <c r="B31" s="82">
        <v>15000000</v>
      </c>
      <c r="C31" s="82">
        <v>15000000</v>
      </c>
      <c r="D31" s="82">
        <v>0</v>
      </c>
      <c r="E31" s="147">
        <v>15000000</v>
      </c>
      <c r="F31" s="148">
        <v>15000000</v>
      </c>
      <c r="G31" s="149">
        <v>0</v>
      </c>
      <c r="H31" s="147">
        <v>0</v>
      </c>
      <c r="I31" s="148">
        <v>0</v>
      </c>
      <c r="J31" s="148">
        <v>0</v>
      </c>
      <c r="K31" s="148">
        <v>0</v>
      </c>
      <c r="L31" s="149">
        <v>0</v>
      </c>
      <c r="M31" s="145">
        <f t="shared" si="1"/>
        <v>15000000</v>
      </c>
      <c r="N31" s="29"/>
    </row>
    <row r="32" spans="1:14" ht="73.5" customHeight="1">
      <c r="A32" s="155" t="s">
        <v>238</v>
      </c>
      <c r="B32" s="353" t="s">
        <v>266</v>
      </c>
      <c r="C32" s="353"/>
      <c r="D32" s="354"/>
      <c r="E32" s="147">
        <v>0</v>
      </c>
      <c r="F32" s="148">
        <v>0</v>
      </c>
      <c r="G32" s="149">
        <v>0</v>
      </c>
      <c r="H32" s="147">
        <v>0</v>
      </c>
      <c r="I32" s="148">
        <v>0</v>
      </c>
      <c r="J32" s="148">
        <v>0</v>
      </c>
      <c r="K32" s="148">
        <v>0</v>
      </c>
      <c r="L32" s="149">
        <v>0</v>
      </c>
      <c r="M32" s="145">
        <f t="shared" si="1"/>
        <v>0</v>
      </c>
      <c r="N32" s="29"/>
    </row>
    <row r="33" spans="1:14" ht="99" customHeight="1" thickBot="1">
      <c r="A33" s="156" t="s">
        <v>239</v>
      </c>
      <c r="B33" s="88">
        <v>4077120000</v>
      </c>
      <c r="C33" s="88">
        <v>1931120000</v>
      </c>
      <c r="D33" s="88">
        <v>2146000000</v>
      </c>
      <c r="E33" s="150">
        <v>3502737391.304348</v>
      </c>
      <c r="F33" s="151">
        <v>1914864000</v>
      </c>
      <c r="G33" s="152">
        <v>1587873391.304348</v>
      </c>
      <c r="H33" s="150">
        <v>121834782.60869566</v>
      </c>
      <c r="I33" s="151">
        <v>320318956.5217391</v>
      </c>
      <c r="J33" s="151">
        <v>436433286.95652163</v>
      </c>
      <c r="K33" s="151">
        <v>709286365.2173915</v>
      </c>
      <c r="L33" s="152">
        <v>514782608.69565207</v>
      </c>
      <c r="M33" s="150">
        <f t="shared" si="1"/>
        <v>4017520000</v>
      </c>
      <c r="N33" s="29"/>
    </row>
    <row r="34" ht="39.75" customHeight="1"/>
    <row r="35" ht="39.75" customHeight="1"/>
    <row r="36" ht="39.75" customHeight="1"/>
    <row r="37" ht="39.75" customHeight="1"/>
    <row r="38" ht="39.75" customHeight="1"/>
  </sheetData>
  <sheetProtection/>
  <mergeCells count="6">
    <mergeCell ref="A3:A4"/>
    <mergeCell ref="B3:D3"/>
    <mergeCell ref="E3:G3"/>
    <mergeCell ref="H3:L3"/>
    <mergeCell ref="B16:D16"/>
    <mergeCell ref="B32:D32"/>
  </mergeCells>
  <printOptions/>
  <pageMargins left="0.6692913385826772" right="0.15748031496062992" top="0.31496062992125984" bottom="0.2755905511811024" header="0.2362204724409449" footer="0.1968503937007874"/>
  <pageSetup horizontalDpi="600" verticalDpi="600" orientation="landscape" paperSize="9" scale="50" r:id="rId1"/>
</worksheet>
</file>

<file path=xl/worksheets/sheet5.xml><?xml version="1.0" encoding="utf-8"?>
<worksheet xmlns="http://schemas.openxmlformats.org/spreadsheetml/2006/main" xmlns:r="http://schemas.openxmlformats.org/officeDocument/2006/relationships">
  <dimension ref="A1:H304"/>
  <sheetViews>
    <sheetView zoomScale="90" zoomScaleNormal="90" zoomScalePageLayoutView="0" workbookViewId="0" topLeftCell="A1">
      <selection activeCell="A1" sqref="A1"/>
    </sheetView>
  </sheetViews>
  <sheetFormatPr defaultColWidth="9.140625" defaultRowHeight="25.5" customHeight="1"/>
  <cols>
    <col min="1" max="1" width="65.140625" style="1" customWidth="1"/>
    <col min="2" max="2" width="26.8515625" style="1" customWidth="1"/>
    <col min="3" max="3" width="18.57421875" style="1" bestFit="1" customWidth="1"/>
    <col min="4" max="4" width="19.140625" style="1" customWidth="1"/>
    <col min="5" max="6" width="17.140625" style="1" bestFit="1" customWidth="1"/>
    <col min="7" max="7" width="18.28125" style="1" customWidth="1"/>
    <col min="8" max="8" width="14.140625" style="24" customWidth="1"/>
    <col min="9" max="16384" width="9.140625" style="2" customWidth="1"/>
  </cols>
  <sheetData>
    <row r="1" ht="26.25" customHeight="1">
      <c r="A1" s="243" t="s">
        <v>14</v>
      </c>
    </row>
    <row r="2" ht="21" customHeight="1"/>
    <row r="3" spans="1:8" ht="46.5" customHeight="1" thickBot="1">
      <c r="A3" s="355" t="s">
        <v>494</v>
      </c>
      <c r="B3" s="355"/>
      <c r="C3" s="355"/>
      <c r="D3" s="355"/>
      <c r="E3" s="355"/>
      <c r="F3" s="355"/>
      <c r="G3" s="355"/>
      <c r="H3" s="38"/>
    </row>
    <row r="4" spans="1:8" ht="21" customHeight="1">
      <c r="A4" s="399" t="s">
        <v>16</v>
      </c>
      <c r="B4" s="369" t="s">
        <v>17</v>
      </c>
      <c r="C4" s="371" t="s">
        <v>395</v>
      </c>
      <c r="D4" s="371"/>
      <c r="E4" s="371"/>
      <c r="F4" s="242" t="s">
        <v>22</v>
      </c>
      <c r="G4" s="271" t="s">
        <v>20</v>
      </c>
      <c r="H4" s="16"/>
    </row>
    <row r="5" spans="1:8" ht="21" customHeight="1">
      <c r="A5" s="400"/>
      <c r="B5" s="385"/>
      <c r="C5" s="249" t="s">
        <v>20</v>
      </c>
      <c r="D5" s="250" t="s">
        <v>21</v>
      </c>
      <c r="E5" s="249" t="s">
        <v>22</v>
      </c>
      <c r="F5" s="251" t="s">
        <v>338</v>
      </c>
      <c r="G5" s="252" t="s">
        <v>396</v>
      </c>
      <c r="H5" s="6"/>
    </row>
    <row r="6" spans="1:8" ht="45">
      <c r="A6" s="253" t="s">
        <v>24</v>
      </c>
      <c r="B6" s="224" t="s">
        <v>25</v>
      </c>
      <c r="C6" s="247">
        <v>10490000000</v>
      </c>
      <c r="D6" s="247">
        <v>10490000000</v>
      </c>
      <c r="E6" s="247">
        <v>0</v>
      </c>
      <c r="F6" s="247">
        <v>0</v>
      </c>
      <c r="G6" s="254">
        <v>10490000000</v>
      </c>
      <c r="H6" s="6"/>
    </row>
    <row r="7" spans="1:8" ht="45">
      <c r="A7" s="255" t="s">
        <v>27</v>
      </c>
      <c r="B7" s="224" t="s">
        <v>28</v>
      </c>
      <c r="C7" s="211">
        <v>2331654524.787814</v>
      </c>
      <c r="D7" s="210">
        <v>0</v>
      </c>
      <c r="E7" s="211">
        <v>2543394446.3466005</v>
      </c>
      <c r="F7" s="211">
        <v>1356605553.6533992</v>
      </c>
      <c r="G7" s="212">
        <v>3688260078.4412136</v>
      </c>
      <c r="H7" s="6"/>
    </row>
    <row r="8" spans="1:8" s="246" customFormat="1" ht="74.25" customHeight="1">
      <c r="A8" s="253" t="s">
        <v>29</v>
      </c>
      <c r="B8" s="248" t="s">
        <v>30</v>
      </c>
      <c r="C8" s="211">
        <v>2000000000</v>
      </c>
      <c r="D8" s="210">
        <v>2000000000</v>
      </c>
      <c r="E8" s="211">
        <v>0</v>
      </c>
      <c r="F8" s="211">
        <v>0</v>
      </c>
      <c r="G8" s="212">
        <v>2000000000</v>
      </c>
      <c r="H8" s="6"/>
    </row>
    <row r="9" spans="1:8" s="246" customFormat="1" ht="45">
      <c r="A9" s="255" t="s">
        <v>31</v>
      </c>
      <c r="B9" s="218" t="s">
        <v>32</v>
      </c>
      <c r="C9" s="211">
        <v>489114316.6051154</v>
      </c>
      <c r="D9" s="210">
        <v>0</v>
      </c>
      <c r="E9" s="211">
        <v>489114316.6051154</v>
      </c>
      <c r="F9" s="211">
        <v>260885683.39488444</v>
      </c>
      <c r="G9" s="212">
        <v>749999999.9999999</v>
      </c>
      <c r="H9" s="6"/>
    </row>
    <row r="10" spans="1:8" s="246" customFormat="1" ht="45">
      <c r="A10" s="255" t="s">
        <v>33</v>
      </c>
      <c r="B10" s="218" t="s">
        <v>34</v>
      </c>
      <c r="C10" s="211">
        <v>6450000000</v>
      </c>
      <c r="D10" s="210">
        <v>6450000000</v>
      </c>
      <c r="E10" s="211">
        <v>0</v>
      </c>
      <c r="F10" s="211">
        <v>0</v>
      </c>
      <c r="G10" s="212">
        <v>6450000000</v>
      </c>
      <c r="H10" s="6"/>
    </row>
    <row r="11" spans="1:8" s="246" customFormat="1" ht="45">
      <c r="A11" s="255" t="s">
        <v>35</v>
      </c>
      <c r="B11" s="218" t="s">
        <v>36</v>
      </c>
      <c r="C11" s="211">
        <v>1400000000</v>
      </c>
      <c r="D11" s="210">
        <v>1400000000</v>
      </c>
      <c r="E11" s="211">
        <v>0</v>
      </c>
      <c r="F11" s="211">
        <v>0</v>
      </c>
      <c r="G11" s="212">
        <v>1400000000</v>
      </c>
      <c r="H11" s="6"/>
    </row>
    <row r="12" spans="1:8" s="246" customFormat="1" ht="80.25" customHeight="1">
      <c r="A12" s="253" t="s">
        <v>326</v>
      </c>
      <c r="B12" s="218" t="s">
        <v>37</v>
      </c>
      <c r="C12" s="211">
        <v>1510294180</v>
      </c>
      <c r="D12" s="210">
        <v>0</v>
      </c>
      <c r="E12" s="211">
        <v>1510294180</v>
      </c>
      <c r="F12" s="211">
        <v>0</v>
      </c>
      <c r="G12" s="212">
        <v>1510294180</v>
      </c>
      <c r="H12" s="6"/>
    </row>
    <row r="13" spans="1:8" s="246" customFormat="1" ht="60">
      <c r="A13" s="255" t="s">
        <v>38</v>
      </c>
      <c r="B13" s="224" t="s">
        <v>39</v>
      </c>
      <c r="C13" s="211">
        <v>1531101465.044928</v>
      </c>
      <c r="D13" s="210">
        <v>652000000</v>
      </c>
      <c r="E13" s="211">
        <v>879101465.0449278</v>
      </c>
      <c r="F13" s="211">
        <v>468898534.95507234</v>
      </c>
      <c r="G13" s="212">
        <v>2000000000.0000005</v>
      </c>
      <c r="H13" s="6"/>
    </row>
    <row r="14" spans="1:8" s="246" customFormat="1" ht="25.5" customHeight="1">
      <c r="A14" s="256" t="s">
        <v>20</v>
      </c>
      <c r="B14" s="204"/>
      <c r="C14" s="257">
        <v>26202164486.43786</v>
      </c>
      <c r="D14" s="257">
        <v>20992000000</v>
      </c>
      <c r="E14" s="257">
        <v>5421904407.996643</v>
      </c>
      <c r="F14" s="257">
        <v>2086389772.003356</v>
      </c>
      <c r="G14" s="258">
        <v>28288554258.441216</v>
      </c>
      <c r="H14" s="16"/>
    </row>
    <row r="15" spans="1:8" s="246" customFormat="1" ht="25.5" customHeight="1">
      <c r="A15" s="1"/>
      <c r="B15" s="1"/>
      <c r="C15" s="1"/>
      <c r="D15" s="1"/>
      <c r="E15" s="1"/>
      <c r="F15" s="1"/>
      <c r="G15" s="1"/>
      <c r="H15" s="24"/>
    </row>
    <row r="16" spans="1:8" s="246" customFormat="1" ht="45.75" customHeight="1" thickBot="1">
      <c r="A16" s="355" t="s">
        <v>40</v>
      </c>
      <c r="B16" s="355"/>
      <c r="C16" s="355"/>
      <c r="D16" s="355"/>
      <c r="E16" s="355"/>
      <c r="F16" s="355"/>
      <c r="G16" s="355"/>
      <c r="H16" s="38"/>
    </row>
    <row r="17" spans="1:8" s="246" customFormat="1" ht="25.5" customHeight="1">
      <c r="A17" s="399" t="s">
        <v>16</v>
      </c>
      <c r="B17" s="369" t="s">
        <v>17</v>
      </c>
      <c r="C17" s="371" t="s">
        <v>395</v>
      </c>
      <c r="D17" s="371"/>
      <c r="E17" s="371"/>
      <c r="F17" s="242" t="s">
        <v>22</v>
      </c>
      <c r="G17" s="271" t="s">
        <v>20</v>
      </c>
      <c r="H17" s="16"/>
    </row>
    <row r="18" spans="1:8" s="246" customFormat="1" ht="25.5" customHeight="1" thickBot="1">
      <c r="A18" s="397"/>
      <c r="B18" s="398"/>
      <c r="C18" s="263" t="s">
        <v>20</v>
      </c>
      <c r="D18" s="264" t="s">
        <v>21</v>
      </c>
      <c r="E18" s="263" t="s">
        <v>22</v>
      </c>
      <c r="F18" s="265" t="s">
        <v>338</v>
      </c>
      <c r="G18" s="103" t="s">
        <v>396</v>
      </c>
      <c r="H18" s="6"/>
    </row>
    <row r="19" spans="1:8" s="246" customFormat="1" ht="39" customHeight="1">
      <c r="A19" s="234" t="s">
        <v>41</v>
      </c>
      <c r="B19" s="235" t="s">
        <v>42</v>
      </c>
      <c r="C19" s="206">
        <v>45652173.913043484</v>
      </c>
      <c r="D19" s="207">
        <v>0</v>
      </c>
      <c r="E19" s="206">
        <v>45652173.913043484</v>
      </c>
      <c r="F19" s="206">
        <v>24347826.086956523</v>
      </c>
      <c r="G19" s="208">
        <v>70000000</v>
      </c>
      <c r="H19" s="6"/>
    </row>
    <row r="20" spans="1:8" s="246" customFormat="1" ht="40.5" customHeight="1">
      <c r="A20" s="214" t="s">
        <v>43</v>
      </c>
      <c r="B20" s="224" t="s">
        <v>44</v>
      </c>
      <c r="C20" s="211">
        <v>46956521.73913044</v>
      </c>
      <c r="D20" s="210">
        <v>0</v>
      </c>
      <c r="E20" s="211">
        <v>46956521.73913044</v>
      </c>
      <c r="F20" s="211">
        <v>25043478.260869555</v>
      </c>
      <c r="G20" s="212">
        <v>72000000</v>
      </c>
      <c r="H20" s="6"/>
    </row>
    <row r="21" spans="1:8" s="246" customFormat="1" ht="66" customHeight="1">
      <c r="A21" s="225" t="s">
        <v>495</v>
      </c>
      <c r="B21" s="224" t="s">
        <v>45</v>
      </c>
      <c r="C21" s="211">
        <v>120000000</v>
      </c>
      <c r="D21" s="210">
        <v>48000000</v>
      </c>
      <c r="E21" s="211">
        <v>72000000</v>
      </c>
      <c r="F21" s="211">
        <v>36000000</v>
      </c>
      <c r="G21" s="212">
        <v>156000000</v>
      </c>
      <c r="H21" s="6"/>
    </row>
    <row r="22" spans="1:8" s="246" customFormat="1" ht="45">
      <c r="A22" s="262" t="s">
        <v>46</v>
      </c>
      <c r="B22" s="218" t="s">
        <v>47</v>
      </c>
      <c r="C22" s="210">
        <v>57391304.347826086</v>
      </c>
      <c r="D22" s="210">
        <v>0</v>
      </c>
      <c r="E22" s="210">
        <v>57391304.347826086</v>
      </c>
      <c r="F22" s="210">
        <v>30608695.652173914</v>
      </c>
      <c r="G22" s="282">
        <v>88000000</v>
      </c>
      <c r="H22" s="6"/>
    </row>
    <row r="23" spans="1:8" s="246" customFormat="1" ht="45.75" customHeight="1">
      <c r="A23" s="214" t="s">
        <v>48</v>
      </c>
      <c r="B23" s="224" t="s">
        <v>49</v>
      </c>
      <c r="C23" s="211">
        <v>102500000</v>
      </c>
      <c r="D23" s="210">
        <v>5000000</v>
      </c>
      <c r="E23" s="211">
        <v>97500000</v>
      </c>
      <c r="F23" s="211">
        <v>97500000</v>
      </c>
      <c r="G23" s="212">
        <v>200000000</v>
      </c>
      <c r="H23" s="6"/>
    </row>
    <row r="24" spans="1:8" s="246" customFormat="1" ht="45">
      <c r="A24" s="214" t="s">
        <v>496</v>
      </c>
      <c r="B24" s="224" t="s">
        <v>50</v>
      </c>
      <c r="C24" s="211">
        <v>795625955.0109875</v>
      </c>
      <c r="D24" s="210">
        <v>0</v>
      </c>
      <c r="E24" s="211">
        <v>795625955.0109875</v>
      </c>
      <c r="F24" s="211">
        <v>424374044.98901206</v>
      </c>
      <c r="G24" s="212">
        <v>1219999999.9999995</v>
      </c>
      <c r="H24" s="6"/>
    </row>
    <row r="25" spans="1:8" s="246" customFormat="1" ht="75">
      <c r="A25" s="214" t="s">
        <v>51</v>
      </c>
      <c r="B25" s="224"/>
      <c r="C25" s="211">
        <v>32607621.107007705</v>
      </c>
      <c r="D25" s="210">
        <v>0</v>
      </c>
      <c r="E25" s="211">
        <v>32607621.107007705</v>
      </c>
      <c r="F25" s="211">
        <v>17392378.892992295</v>
      </c>
      <c r="G25" s="212">
        <v>50000000</v>
      </c>
      <c r="H25" s="6"/>
    </row>
    <row r="26" spans="1:8" s="246" customFormat="1" ht="60">
      <c r="A26" s="214" t="s">
        <v>52</v>
      </c>
      <c r="B26" s="224" t="s">
        <v>53</v>
      </c>
      <c r="C26" s="211">
        <v>117387435.98522773</v>
      </c>
      <c r="D26" s="210">
        <v>0</v>
      </c>
      <c r="E26" s="211">
        <v>117387435.98522773</v>
      </c>
      <c r="F26" s="211">
        <v>62612564.014772266</v>
      </c>
      <c r="G26" s="212">
        <v>180000000</v>
      </c>
      <c r="H26" s="6"/>
    </row>
    <row r="27" spans="1:8" s="246" customFormat="1" ht="45">
      <c r="A27" s="214" t="s">
        <v>497</v>
      </c>
      <c r="B27" s="224" t="s">
        <v>54</v>
      </c>
      <c r="C27" s="211">
        <v>6668000000.000001</v>
      </c>
      <c r="D27" s="210">
        <v>5200000000.000001</v>
      </c>
      <c r="E27" s="211">
        <v>1468000000</v>
      </c>
      <c r="F27" s="211">
        <v>0</v>
      </c>
      <c r="G27" s="212">
        <v>6668000000.000001</v>
      </c>
      <c r="H27" s="6"/>
    </row>
    <row r="28" spans="1:8" s="246" customFormat="1" ht="45">
      <c r="A28" s="214" t="s">
        <v>498</v>
      </c>
      <c r="B28" s="224" t="s">
        <v>55</v>
      </c>
      <c r="C28" s="211">
        <v>5916000000</v>
      </c>
      <c r="D28" s="210">
        <v>4800000000</v>
      </c>
      <c r="E28" s="211">
        <v>1116000000</v>
      </c>
      <c r="F28" s="211">
        <v>0</v>
      </c>
      <c r="G28" s="212">
        <v>5916000000</v>
      </c>
      <c r="H28" s="6"/>
    </row>
    <row r="29" spans="1:8" s="246" customFormat="1" ht="45">
      <c r="A29" s="214" t="s">
        <v>499</v>
      </c>
      <c r="B29" s="224" t="s">
        <v>56</v>
      </c>
      <c r="C29" s="211">
        <v>1400000000</v>
      </c>
      <c r="D29" s="210">
        <v>1048000000</v>
      </c>
      <c r="E29" s="211">
        <v>352000000</v>
      </c>
      <c r="F29" s="211">
        <v>0</v>
      </c>
      <c r="G29" s="212">
        <v>1400000000</v>
      </c>
      <c r="H29" s="6"/>
    </row>
    <row r="30" spans="1:8" s="246" customFormat="1" ht="48" customHeight="1">
      <c r="A30" s="214" t="s">
        <v>500</v>
      </c>
      <c r="B30" s="224" t="s">
        <v>57</v>
      </c>
      <c r="C30" s="211">
        <v>2560000000</v>
      </c>
      <c r="D30" s="210">
        <v>2080000000</v>
      </c>
      <c r="E30" s="211">
        <v>480000000</v>
      </c>
      <c r="F30" s="211">
        <v>0</v>
      </c>
      <c r="G30" s="212">
        <v>2560000000</v>
      </c>
      <c r="H30" s="6"/>
    </row>
    <row r="31" spans="1:8" s="246" customFormat="1" ht="47.25" customHeight="1">
      <c r="A31" s="214" t="s">
        <v>501</v>
      </c>
      <c r="B31" s="224" t="s">
        <v>58</v>
      </c>
      <c r="C31" s="211">
        <v>1600000000.0000002</v>
      </c>
      <c r="D31" s="210">
        <v>1600000000.0000002</v>
      </c>
      <c r="E31" s="211">
        <v>0</v>
      </c>
      <c r="F31" s="211">
        <v>0</v>
      </c>
      <c r="G31" s="212">
        <v>1600000000.0000002</v>
      </c>
      <c r="H31" s="6"/>
    </row>
    <row r="32" spans="1:8" s="246" customFormat="1" ht="51.75" customHeight="1">
      <c r="A32" s="214" t="s">
        <v>502</v>
      </c>
      <c r="B32" s="224" t="s">
        <v>59</v>
      </c>
      <c r="C32" s="211">
        <v>708800000</v>
      </c>
      <c r="D32" s="210">
        <v>636000000</v>
      </c>
      <c r="E32" s="211">
        <v>72800000</v>
      </c>
      <c r="F32" s="211">
        <v>0</v>
      </c>
      <c r="G32" s="212">
        <v>708800000</v>
      </c>
      <c r="H32" s="6"/>
    </row>
    <row r="33" spans="1:8" s="246" customFormat="1" ht="25.5" customHeight="1">
      <c r="A33" s="266" t="s">
        <v>20</v>
      </c>
      <c r="B33" s="267"/>
      <c r="C33" s="268">
        <v>20170921012.103226</v>
      </c>
      <c r="D33" s="268">
        <v>15417000000</v>
      </c>
      <c r="E33" s="268">
        <v>4753921012.103223</v>
      </c>
      <c r="F33" s="268">
        <v>717878987.8967766</v>
      </c>
      <c r="G33" s="258">
        <v>20888800000.000004</v>
      </c>
      <c r="H33" s="16"/>
    </row>
    <row r="34" spans="1:8" s="246" customFormat="1" ht="25.5" customHeight="1">
      <c r="A34" s="1"/>
      <c r="B34" s="1"/>
      <c r="C34" s="1"/>
      <c r="D34" s="1"/>
      <c r="E34" s="1"/>
      <c r="F34" s="1"/>
      <c r="G34" s="1"/>
      <c r="H34" s="24"/>
    </row>
    <row r="35" spans="1:8" s="246" customFormat="1" ht="25.5" customHeight="1">
      <c r="A35" s="1"/>
      <c r="B35" s="1"/>
      <c r="C35" s="1"/>
      <c r="D35" s="1"/>
      <c r="E35" s="1"/>
      <c r="F35" s="1"/>
      <c r="G35" s="1"/>
      <c r="H35" s="24"/>
    </row>
    <row r="36" spans="1:8" s="246" customFormat="1" ht="25.5" customHeight="1">
      <c r="A36" s="1"/>
      <c r="B36" s="1"/>
      <c r="C36" s="1"/>
      <c r="D36" s="1"/>
      <c r="E36" s="1"/>
      <c r="F36" s="1"/>
      <c r="G36" s="1"/>
      <c r="H36" s="24"/>
    </row>
    <row r="37" spans="1:8" s="246" customFormat="1" ht="25.5" customHeight="1">
      <c r="A37" s="1"/>
      <c r="B37" s="1"/>
      <c r="C37" s="1"/>
      <c r="D37" s="1"/>
      <c r="E37" s="1"/>
      <c r="F37" s="1"/>
      <c r="G37" s="1"/>
      <c r="H37" s="24"/>
    </row>
    <row r="38" spans="1:8" s="246" customFormat="1" ht="45.75" customHeight="1">
      <c r="A38" s="346" t="s">
        <v>60</v>
      </c>
      <c r="B38" s="346"/>
      <c r="C38" s="346"/>
      <c r="D38" s="346"/>
      <c r="E38" s="346"/>
      <c r="F38" s="346"/>
      <c r="G38" s="346"/>
      <c r="H38" s="38"/>
    </row>
    <row r="39" spans="1:8" s="246" customFormat="1" ht="25.5" customHeight="1">
      <c r="A39" s="396" t="s">
        <v>16</v>
      </c>
      <c r="B39" s="370" t="s">
        <v>17</v>
      </c>
      <c r="C39" s="378" t="s">
        <v>395</v>
      </c>
      <c r="D39" s="378"/>
      <c r="E39" s="378"/>
      <c r="F39" s="191" t="s">
        <v>22</v>
      </c>
      <c r="G39" s="281" t="s">
        <v>20</v>
      </c>
      <c r="H39" s="16"/>
    </row>
    <row r="40" spans="1:8" s="246" customFormat="1" ht="25.5" customHeight="1" thickBot="1">
      <c r="A40" s="397"/>
      <c r="B40" s="398"/>
      <c r="C40" s="263" t="s">
        <v>20</v>
      </c>
      <c r="D40" s="264" t="s">
        <v>21</v>
      </c>
      <c r="E40" s="263" t="s">
        <v>22</v>
      </c>
      <c r="F40" s="265" t="s">
        <v>338</v>
      </c>
      <c r="G40" s="103" t="s">
        <v>396</v>
      </c>
      <c r="H40" s="6"/>
    </row>
    <row r="41" spans="1:8" s="246" customFormat="1" ht="100.5" customHeight="1">
      <c r="A41" s="234" t="s">
        <v>492</v>
      </c>
      <c r="B41" s="227" t="s">
        <v>61</v>
      </c>
      <c r="C41" s="206">
        <v>2636003558.956522</v>
      </c>
      <c r="D41" s="207">
        <v>2312385232</v>
      </c>
      <c r="E41" s="206">
        <v>323618326.95652175</v>
      </c>
      <c r="F41" s="206">
        <v>172596441.04347825</v>
      </c>
      <c r="G41" s="206">
        <v>2808600000</v>
      </c>
      <c r="H41" s="6"/>
    </row>
    <row r="42" spans="1:8" s="246" customFormat="1" ht="15" hidden="1">
      <c r="A42" s="262" t="s">
        <v>62</v>
      </c>
      <c r="B42" s="218"/>
      <c r="C42" s="211"/>
      <c r="D42" s="210"/>
      <c r="E42" s="211"/>
      <c r="F42" s="211"/>
      <c r="G42" s="211"/>
      <c r="H42" s="6"/>
    </row>
    <row r="43" spans="1:8" s="246" customFormat="1" ht="69" customHeight="1">
      <c r="A43" s="214" t="s">
        <v>63</v>
      </c>
      <c r="B43" s="218" t="s">
        <v>64</v>
      </c>
      <c r="C43" s="211">
        <v>521739130.4347826</v>
      </c>
      <c r="D43" s="210">
        <v>0</v>
      </c>
      <c r="E43" s="211">
        <v>521739130.4347826</v>
      </c>
      <c r="F43" s="211">
        <v>278260869.5652174</v>
      </c>
      <c r="G43" s="211">
        <v>800000000</v>
      </c>
      <c r="H43" s="6"/>
    </row>
    <row r="44" spans="1:8" s="246" customFormat="1" ht="74.25" customHeight="1">
      <c r="A44" s="214" t="s">
        <v>65</v>
      </c>
      <c r="B44" s="218" t="s">
        <v>66</v>
      </c>
      <c r="C44" s="211">
        <v>205039919.3043478</v>
      </c>
      <c r="D44" s="210">
        <v>182614768</v>
      </c>
      <c r="E44" s="211">
        <v>22425151.304347828</v>
      </c>
      <c r="F44" s="211">
        <v>11960080.69565217</v>
      </c>
      <c r="G44" s="211">
        <v>216999999.99999997</v>
      </c>
      <c r="H44" s="6"/>
    </row>
    <row r="45" spans="1:8" s="246" customFormat="1" ht="25.5" customHeight="1">
      <c r="A45" s="185" t="s">
        <v>20</v>
      </c>
      <c r="B45" s="267"/>
      <c r="C45" s="268">
        <v>3362782608.695652</v>
      </c>
      <c r="D45" s="268">
        <v>2495000000</v>
      </c>
      <c r="E45" s="268">
        <v>867782608.6956522</v>
      </c>
      <c r="F45" s="268">
        <v>462817391.3043478</v>
      </c>
      <c r="G45" s="258">
        <v>3825600000</v>
      </c>
      <c r="H45" s="16"/>
    </row>
    <row r="46" spans="1:8" s="246" customFormat="1" ht="25.5" customHeight="1">
      <c r="A46" s="1"/>
      <c r="B46" s="1"/>
      <c r="C46" s="1"/>
      <c r="D46" s="1"/>
      <c r="E46" s="1"/>
      <c r="F46" s="1"/>
      <c r="G46" s="1"/>
      <c r="H46" s="24"/>
    </row>
    <row r="47" spans="1:8" s="246" customFormat="1" ht="25.5" customHeight="1">
      <c r="A47" s="1"/>
      <c r="B47" s="1"/>
      <c r="C47" s="1"/>
      <c r="D47" s="1"/>
      <c r="E47" s="1"/>
      <c r="F47" s="1"/>
      <c r="G47" s="1"/>
      <c r="H47" s="24"/>
    </row>
    <row r="48" spans="1:8" s="246" customFormat="1" ht="25.5" customHeight="1">
      <c r="A48" s="1"/>
      <c r="B48" s="1"/>
      <c r="C48" s="1"/>
      <c r="D48" s="1"/>
      <c r="E48" s="1"/>
      <c r="F48" s="1"/>
      <c r="G48" s="1"/>
      <c r="H48" s="24"/>
    </row>
    <row r="49" spans="1:8" s="246" customFormat="1" ht="45.75" customHeight="1" thickBot="1">
      <c r="A49" s="355" t="s">
        <v>100</v>
      </c>
      <c r="B49" s="355"/>
      <c r="C49" s="355"/>
      <c r="D49" s="355"/>
      <c r="E49" s="355"/>
      <c r="F49" s="355"/>
      <c r="G49" s="355"/>
      <c r="H49" s="38"/>
    </row>
    <row r="50" spans="1:8" s="246" customFormat="1" ht="25.5" customHeight="1">
      <c r="A50" s="399" t="s">
        <v>16</v>
      </c>
      <c r="B50" s="369" t="s">
        <v>17</v>
      </c>
      <c r="C50" s="371" t="s">
        <v>395</v>
      </c>
      <c r="D50" s="371"/>
      <c r="E50" s="371"/>
      <c r="F50" s="242" t="s">
        <v>22</v>
      </c>
      <c r="G50" s="271" t="s">
        <v>20</v>
      </c>
      <c r="H50" s="16"/>
    </row>
    <row r="51" spans="1:8" s="246" customFormat="1" ht="25.5" customHeight="1" thickBot="1">
      <c r="A51" s="397"/>
      <c r="B51" s="398"/>
      <c r="C51" s="263" t="s">
        <v>20</v>
      </c>
      <c r="D51" s="264" t="s">
        <v>21</v>
      </c>
      <c r="E51" s="263" t="s">
        <v>22</v>
      </c>
      <c r="F51" s="265" t="s">
        <v>338</v>
      </c>
      <c r="G51" s="103" t="s">
        <v>396</v>
      </c>
      <c r="H51" s="6"/>
    </row>
    <row r="52" spans="1:8" s="246" customFormat="1" ht="42.75" customHeight="1">
      <c r="A52" s="269" t="s">
        <v>101</v>
      </c>
      <c r="B52" s="235" t="s">
        <v>68</v>
      </c>
      <c r="C52" s="206">
        <v>2135210200.4480958</v>
      </c>
      <c r="D52" s="207">
        <v>1917000000</v>
      </c>
      <c r="E52" s="206">
        <v>218210200.44809553</v>
      </c>
      <c r="F52" s="206">
        <v>116389799.55190445</v>
      </c>
      <c r="G52" s="208">
        <v>2251600000.0000005</v>
      </c>
      <c r="H52" s="6"/>
    </row>
    <row r="53" spans="1:8" s="246" customFormat="1" ht="21.75" customHeight="1">
      <c r="A53" s="185" t="s">
        <v>20</v>
      </c>
      <c r="B53" s="267"/>
      <c r="C53" s="268">
        <v>2135210200.4480958</v>
      </c>
      <c r="D53" s="268">
        <v>1917000000</v>
      </c>
      <c r="E53" s="268">
        <v>218210200.44809553</v>
      </c>
      <c r="F53" s="268">
        <v>116389799.55190445</v>
      </c>
      <c r="G53" s="258">
        <v>2251600000.0000005</v>
      </c>
      <c r="H53" s="16"/>
    </row>
    <row r="54" spans="1:8" s="246" customFormat="1" ht="21.75" customHeight="1">
      <c r="A54" s="14"/>
      <c r="B54" s="15"/>
      <c r="C54" s="16"/>
      <c r="D54" s="16"/>
      <c r="E54" s="16"/>
      <c r="F54" s="16"/>
      <c r="G54" s="16"/>
      <c r="H54" s="16"/>
    </row>
    <row r="55" spans="1:8" s="246" customFormat="1" ht="21.75" customHeight="1">
      <c r="A55" s="14"/>
      <c r="B55" s="15"/>
      <c r="C55" s="16"/>
      <c r="D55" s="16"/>
      <c r="E55" s="16"/>
      <c r="F55" s="16"/>
      <c r="G55" s="16"/>
      <c r="H55" s="16"/>
    </row>
    <row r="56" spans="1:8" s="246" customFormat="1" ht="45.75" customHeight="1" thickBot="1">
      <c r="A56" s="355" t="s">
        <v>69</v>
      </c>
      <c r="B56" s="355"/>
      <c r="C56" s="355"/>
      <c r="D56" s="355"/>
      <c r="E56" s="355"/>
      <c r="F56" s="355"/>
      <c r="G56" s="355"/>
      <c r="H56" s="38"/>
    </row>
    <row r="57" spans="1:8" s="246" customFormat="1" ht="25.5" customHeight="1">
      <c r="A57" s="399" t="s">
        <v>16</v>
      </c>
      <c r="B57" s="369" t="s">
        <v>17</v>
      </c>
      <c r="C57" s="371" t="s">
        <v>395</v>
      </c>
      <c r="D57" s="371"/>
      <c r="E57" s="371"/>
      <c r="F57" s="242" t="s">
        <v>22</v>
      </c>
      <c r="G57" s="240" t="s">
        <v>20</v>
      </c>
      <c r="H57" s="16"/>
    </row>
    <row r="58" spans="1:8" ht="25.5" customHeight="1" thickBot="1">
      <c r="A58" s="397"/>
      <c r="B58" s="398"/>
      <c r="C58" s="263" t="s">
        <v>20</v>
      </c>
      <c r="D58" s="264" t="s">
        <v>21</v>
      </c>
      <c r="E58" s="263" t="s">
        <v>22</v>
      </c>
      <c r="F58" s="265" t="s">
        <v>338</v>
      </c>
      <c r="G58" s="270" t="s">
        <v>396</v>
      </c>
      <c r="H58" s="6"/>
    </row>
    <row r="59" spans="1:8" ht="30">
      <c r="A59" s="269" t="s">
        <v>503</v>
      </c>
      <c r="B59" s="227" t="s">
        <v>70</v>
      </c>
      <c r="C59" s="206">
        <v>262523957.53251904</v>
      </c>
      <c r="D59" s="207">
        <v>0</v>
      </c>
      <c r="E59" s="206">
        <v>262523957.53251904</v>
      </c>
      <c r="F59" s="206">
        <v>140026042.467481</v>
      </c>
      <c r="G59" s="208">
        <v>402550000</v>
      </c>
      <c r="H59" s="6"/>
    </row>
    <row r="60" spans="1:8" ht="45">
      <c r="A60" s="214" t="s">
        <v>71</v>
      </c>
      <c r="B60" s="218" t="s">
        <v>72</v>
      </c>
      <c r="C60" s="211">
        <v>3334594769.5468197</v>
      </c>
      <c r="D60" s="210">
        <v>2912000000</v>
      </c>
      <c r="E60" s="211">
        <v>422594769.54681987</v>
      </c>
      <c r="F60" s="211">
        <v>225405230.45318016</v>
      </c>
      <c r="G60" s="212">
        <v>3560000000</v>
      </c>
      <c r="H60" s="6"/>
    </row>
    <row r="61" spans="1:8" ht="25.5" customHeight="1">
      <c r="A61" s="185" t="s">
        <v>20</v>
      </c>
      <c r="B61" s="267"/>
      <c r="C61" s="268">
        <v>3597118727.079339</v>
      </c>
      <c r="D61" s="268">
        <v>2912000000</v>
      </c>
      <c r="E61" s="268">
        <v>685118727.0793388</v>
      </c>
      <c r="F61" s="268">
        <v>365431272.92066115</v>
      </c>
      <c r="G61" s="258">
        <v>3962550000</v>
      </c>
      <c r="H61" s="16"/>
    </row>
    <row r="62" spans="1:8" ht="25.5" customHeight="1">
      <c r="A62" s="187"/>
      <c r="B62" s="188"/>
      <c r="C62" s="272"/>
      <c r="D62" s="272"/>
      <c r="E62" s="272"/>
      <c r="F62" s="272"/>
      <c r="G62" s="273"/>
      <c r="H62" s="16"/>
    </row>
    <row r="64" spans="1:8" ht="45.75" customHeight="1" thickBot="1">
      <c r="A64" s="355" t="s">
        <v>73</v>
      </c>
      <c r="B64" s="355"/>
      <c r="C64" s="355"/>
      <c r="D64" s="355"/>
      <c r="E64" s="355"/>
      <c r="F64" s="94"/>
      <c r="G64" s="94"/>
      <c r="H64" s="38"/>
    </row>
    <row r="65" spans="1:8" ht="25.5" customHeight="1">
      <c r="A65" s="399" t="s">
        <v>16</v>
      </c>
      <c r="B65" s="369" t="s">
        <v>17</v>
      </c>
      <c r="C65" s="371" t="s">
        <v>395</v>
      </c>
      <c r="D65" s="371"/>
      <c r="E65" s="371"/>
      <c r="F65" s="242" t="s">
        <v>22</v>
      </c>
      <c r="G65" s="271" t="s">
        <v>20</v>
      </c>
      <c r="H65" s="16"/>
    </row>
    <row r="66" spans="1:8" ht="25.5" customHeight="1" thickBot="1">
      <c r="A66" s="397"/>
      <c r="B66" s="398"/>
      <c r="C66" s="263" t="s">
        <v>20</v>
      </c>
      <c r="D66" s="264" t="s">
        <v>21</v>
      </c>
      <c r="E66" s="263" t="s">
        <v>22</v>
      </c>
      <c r="F66" s="265" t="s">
        <v>338</v>
      </c>
      <c r="G66" s="103" t="s">
        <v>396</v>
      </c>
      <c r="H66" s="6"/>
    </row>
    <row r="67" spans="1:8" ht="75">
      <c r="A67" s="269" t="s">
        <v>493</v>
      </c>
      <c r="B67" s="235" t="s">
        <v>74</v>
      </c>
      <c r="C67" s="206">
        <v>3645640645.868373</v>
      </c>
      <c r="D67" s="207">
        <v>2928000000</v>
      </c>
      <c r="E67" s="206">
        <v>717640645.8683729</v>
      </c>
      <c r="F67" s="206">
        <v>501359354.13162756</v>
      </c>
      <c r="G67" s="99">
        <v>4147000000.0000005</v>
      </c>
      <c r="H67" s="6"/>
    </row>
    <row r="68" spans="1:8" ht="107.25" customHeight="1" hidden="1">
      <c r="A68" s="96" t="s">
        <v>77</v>
      </c>
      <c r="B68" s="97" t="s">
        <v>75</v>
      </c>
      <c r="C68" s="98"/>
      <c r="D68" s="109"/>
      <c r="E68" s="98"/>
      <c r="F68" s="99"/>
      <c r="G68" s="99"/>
      <c r="H68" s="35"/>
    </row>
    <row r="69" spans="1:7" ht="9" customHeight="1" hidden="1">
      <c r="A69" s="245"/>
      <c r="B69" s="245"/>
      <c r="C69" s="245"/>
      <c r="D69" s="245"/>
      <c r="E69" s="245"/>
      <c r="F69" s="245"/>
      <c r="G69" s="245"/>
    </row>
    <row r="70" spans="1:8" ht="25.5" customHeight="1">
      <c r="A70" s="104" t="s">
        <v>20</v>
      </c>
      <c r="B70" s="105"/>
      <c r="C70" s="258">
        <v>3645640645.868373</v>
      </c>
      <c r="D70" s="258">
        <v>2928000000</v>
      </c>
      <c r="E70" s="258">
        <v>717640645.8683729</v>
      </c>
      <c r="F70" s="258">
        <v>501359354.13162756</v>
      </c>
      <c r="G70" s="258">
        <v>4147000000.0000005</v>
      </c>
      <c r="H70" s="16"/>
    </row>
    <row r="71" spans="1:8" ht="25.5" customHeight="1">
      <c r="A71" s="14"/>
      <c r="B71" s="15"/>
      <c r="C71" s="16"/>
      <c r="D71" s="16"/>
      <c r="E71" s="16"/>
      <c r="F71" s="16"/>
      <c r="G71" s="16"/>
      <c r="H71" s="16"/>
    </row>
    <row r="72" spans="1:8" ht="45.75" customHeight="1" thickBot="1">
      <c r="A72" s="355" t="s">
        <v>402</v>
      </c>
      <c r="B72" s="355"/>
      <c r="C72" s="355"/>
      <c r="D72" s="355"/>
      <c r="E72" s="355"/>
      <c r="F72" s="355"/>
      <c r="G72" s="355"/>
      <c r="H72" s="38"/>
    </row>
    <row r="73" spans="1:8" ht="25.5" customHeight="1">
      <c r="A73" s="399" t="s">
        <v>16</v>
      </c>
      <c r="B73" s="369" t="s">
        <v>17</v>
      </c>
      <c r="C73" s="371" t="s">
        <v>395</v>
      </c>
      <c r="D73" s="371"/>
      <c r="E73" s="371"/>
      <c r="F73" s="242" t="s">
        <v>22</v>
      </c>
      <c r="G73" s="271" t="s">
        <v>20</v>
      </c>
      <c r="H73" s="16"/>
    </row>
    <row r="74" spans="1:8" ht="25.5" customHeight="1" thickBot="1">
      <c r="A74" s="397"/>
      <c r="B74" s="398"/>
      <c r="C74" s="263" t="s">
        <v>20</v>
      </c>
      <c r="D74" s="264" t="s">
        <v>21</v>
      </c>
      <c r="E74" s="263" t="s">
        <v>22</v>
      </c>
      <c r="F74" s="265" t="s">
        <v>338</v>
      </c>
      <c r="G74" s="103" t="s">
        <v>396</v>
      </c>
      <c r="H74" s="6"/>
    </row>
    <row r="75" spans="1:8" ht="78" customHeight="1">
      <c r="A75" s="269" t="s">
        <v>504</v>
      </c>
      <c r="B75" s="235" t="s">
        <v>505</v>
      </c>
      <c r="C75" s="206">
        <v>42391304.34782609</v>
      </c>
      <c r="D75" s="207">
        <v>0</v>
      </c>
      <c r="E75" s="206">
        <v>42391304.34782609</v>
      </c>
      <c r="F75" s="206">
        <v>22608695.652173903</v>
      </c>
      <c r="G75" s="206">
        <v>65000000</v>
      </c>
      <c r="H75" s="6"/>
    </row>
    <row r="76" spans="1:8" ht="62.25" customHeight="1">
      <c r="A76" s="214" t="s">
        <v>506</v>
      </c>
      <c r="B76" s="262" t="s">
        <v>76</v>
      </c>
      <c r="C76" s="211">
        <v>75000000</v>
      </c>
      <c r="D76" s="210">
        <v>0</v>
      </c>
      <c r="E76" s="211">
        <v>75000000</v>
      </c>
      <c r="F76" s="211">
        <v>0</v>
      </c>
      <c r="G76" s="211">
        <v>75000000</v>
      </c>
      <c r="H76" s="16"/>
    </row>
    <row r="77" spans="1:8" s="32" customFormat="1" ht="21" customHeight="1">
      <c r="A77" s="185" t="s">
        <v>20</v>
      </c>
      <c r="B77" s="186"/>
      <c r="C77" s="258">
        <v>117391304.3478261</v>
      </c>
      <c r="D77" s="258">
        <v>0</v>
      </c>
      <c r="E77" s="258">
        <v>117391304.3478261</v>
      </c>
      <c r="F77" s="258">
        <v>22608695.652173903</v>
      </c>
      <c r="G77" s="258">
        <v>140000000</v>
      </c>
      <c r="H77" s="16"/>
    </row>
    <row r="79" spans="1:8" ht="45.75" customHeight="1" thickBot="1">
      <c r="A79" s="355" t="s">
        <v>465</v>
      </c>
      <c r="B79" s="355"/>
      <c r="C79" s="355"/>
      <c r="D79" s="355"/>
      <c r="E79" s="355"/>
      <c r="F79" s="94"/>
      <c r="G79" s="94"/>
      <c r="H79" s="38"/>
    </row>
    <row r="80" spans="1:8" ht="25.5" customHeight="1">
      <c r="A80" s="399" t="s">
        <v>16</v>
      </c>
      <c r="B80" s="369" t="s">
        <v>17</v>
      </c>
      <c r="C80" s="371" t="s">
        <v>395</v>
      </c>
      <c r="D80" s="371"/>
      <c r="E80" s="371"/>
      <c r="F80" s="242" t="s">
        <v>22</v>
      </c>
      <c r="G80" s="240" t="s">
        <v>20</v>
      </c>
      <c r="H80" s="16"/>
    </row>
    <row r="81" spans="1:8" ht="25.5" customHeight="1" thickBot="1">
      <c r="A81" s="397"/>
      <c r="B81" s="398"/>
      <c r="C81" s="263" t="s">
        <v>20</v>
      </c>
      <c r="D81" s="264" t="s">
        <v>21</v>
      </c>
      <c r="E81" s="263" t="s">
        <v>22</v>
      </c>
      <c r="F81" s="265" t="s">
        <v>338</v>
      </c>
      <c r="G81" s="270" t="s">
        <v>396</v>
      </c>
      <c r="H81" s="6"/>
    </row>
    <row r="82" spans="1:8" ht="57" customHeight="1">
      <c r="A82" s="269" t="s">
        <v>507</v>
      </c>
      <c r="B82" s="235" t="s">
        <v>256</v>
      </c>
      <c r="C82" s="206">
        <v>97822863.3210231</v>
      </c>
      <c r="D82" s="207">
        <v>0</v>
      </c>
      <c r="E82" s="206">
        <v>97822863.3210231</v>
      </c>
      <c r="F82" s="206">
        <v>52177136.67897689</v>
      </c>
      <c r="G82" s="206">
        <v>150000000</v>
      </c>
      <c r="H82" s="6"/>
    </row>
    <row r="83" spans="1:8" s="32" customFormat="1" ht="21" customHeight="1">
      <c r="A83" s="185" t="s">
        <v>20</v>
      </c>
      <c r="B83" s="267"/>
      <c r="C83" s="268">
        <v>97822863.3210231</v>
      </c>
      <c r="D83" s="268">
        <v>0</v>
      </c>
      <c r="E83" s="268">
        <v>97822863.3210231</v>
      </c>
      <c r="F83" s="268">
        <v>52177136.67897689</v>
      </c>
      <c r="G83" s="258">
        <v>150000000</v>
      </c>
      <c r="H83" s="16"/>
    </row>
    <row r="85" spans="1:8" ht="45.75" customHeight="1" thickBot="1">
      <c r="A85" s="355" t="s">
        <v>466</v>
      </c>
      <c r="B85" s="355"/>
      <c r="C85" s="355"/>
      <c r="D85" s="355"/>
      <c r="E85" s="355"/>
      <c r="F85" s="355"/>
      <c r="G85" s="355"/>
      <c r="H85" s="38"/>
    </row>
    <row r="86" spans="1:8" ht="25.5" customHeight="1">
      <c r="A86" s="399" t="s">
        <v>16</v>
      </c>
      <c r="B86" s="369" t="s">
        <v>17</v>
      </c>
      <c r="C86" s="371" t="s">
        <v>395</v>
      </c>
      <c r="D86" s="371"/>
      <c r="E86" s="371"/>
      <c r="F86" s="242" t="s">
        <v>22</v>
      </c>
      <c r="G86" s="240" t="s">
        <v>20</v>
      </c>
      <c r="H86" s="16"/>
    </row>
    <row r="87" spans="1:8" ht="25.5" customHeight="1" thickBot="1">
      <c r="A87" s="397"/>
      <c r="B87" s="398"/>
      <c r="C87" s="263" t="s">
        <v>20</v>
      </c>
      <c r="D87" s="264" t="s">
        <v>21</v>
      </c>
      <c r="E87" s="263" t="s">
        <v>22</v>
      </c>
      <c r="F87" s="265" t="s">
        <v>338</v>
      </c>
      <c r="G87" s="270" t="s">
        <v>396</v>
      </c>
      <c r="H87" s="6"/>
    </row>
    <row r="88" spans="1:8" ht="30">
      <c r="A88" s="269" t="s">
        <v>78</v>
      </c>
      <c r="B88" s="235" t="s">
        <v>257</v>
      </c>
      <c r="C88" s="206">
        <v>1412826086.956522</v>
      </c>
      <c r="D88" s="207">
        <v>1300000000.0000002</v>
      </c>
      <c r="E88" s="206">
        <v>112826086.95652175</v>
      </c>
      <c r="F88" s="206">
        <v>60173913.04347825</v>
      </c>
      <c r="G88" s="206">
        <v>1473000000.0000002</v>
      </c>
      <c r="H88" s="6"/>
    </row>
    <row r="89" spans="1:8" ht="49.5" customHeight="1">
      <c r="A89" s="214" t="s">
        <v>258</v>
      </c>
      <c r="B89" s="224" t="s">
        <v>259</v>
      </c>
      <c r="C89" s="211">
        <v>326076211.07007706</v>
      </c>
      <c r="D89" s="210">
        <v>0</v>
      </c>
      <c r="E89" s="211">
        <v>326076211.07007706</v>
      </c>
      <c r="F89" s="211">
        <v>173923788.92992297</v>
      </c>
      <c r="G89" s="211">
        <v>500000000</v>
      </c>
      <c r="H89" s="6"/>
    </row>
    <row r="90" spans="1:8" ht="25.5" customHeight="1">
      <c r="A90" s="185" t="s">
        <v>20</v>
      </c>
      <c r="B90" s="267"/>
      <c r="C90" s="268">
        <v>1738898580.1003237</v>
      </c>
      <c r="D90" s="268">
        <v>1300000000.0000002</v>
      </c>
      <c r="E90" s="268">
        <v>438898580.1003237</v>
      </c>
      <c r="F90" s="268">
        <v>234101419.89967632</v>
      </c>
      <c r="G90" s="258">
        <v>1973000000</v>
      </c>
      <c r="H90" s="16"/>
    </row>
    <row r="92" spans="1:8" ht="45.75" customHeight="1" thickBot="1">
      <c r="A92" s="355" t="s">
        <v>260</v>
      </c>
      <c r="B92" s="355"/>
      <c r="C92" s="355"/>
      <c r="D92" s="355"/>
      <c r="E92" s="355"/>
      <c r="F92" s="355"/>
      <c r="G92" s="355"/>
      <c r="H92" s="38"/>
    </row>
    <row r="93" spans="1:8" ht="25.5" customHeight="1">
      <c r="A93" s="399" t="s">
        <v>16</v>
      </c>
      <c r="B93" s="369" t="s">
        <v>17</v>
      </c>
      <c r="C93" s="371" t="s">
        <v>395</v>
      </c>
      <c r="D93" s="371"/>
      <c r="E93" s="371"/>
      <c r="F93" s="271" t="s">
        <v>22</v>
      </c>
      <c r="G93" s="284" t="s">
        <v>20</v>
      </c>
      <c r="H93" s="16"/>
    </row>
    <row r="94" spans="1:8" ht="25.5" customHeight="1" thickBot="1">
      <c r="A94" s="397"/>
      <c r="B94" s="398"/>
      <c r="C94" s="263" t="s">
        <v>20</v>
      </c>
      <c r="D94" s="264" t="s">
        <v>21</v>
      </c>
      <c r="E94" s="263" t="s">
        <v>22</v>
      </c>
      <c r="F94" s="270" t="s">
        <v>338</v>
      </c>
      <c r="G94" s="270" t="s">
        <v>396</v>
      </c>
      <c r="H94" s="6"/>
    </row>
    <row r="95" spans="1:8" s="32" customFormat="1" ht="45">
      <c r="A95" s="234" t="s">
        <v>261</v>
      </c>
      <c r="B95" s="241"/>
      <c r="C95" s="242"/>
      <c r="D95" s="285"/>
      <c r="E95" s="242"/>
      <c r="F95" s="271"/>
      <c r="G95" s="289"/>
      <c r="H95" s="16"/>
    </row>
    <row r="96" spans="1:8" s="32" customFormat="1" ht="45">
      <c r="A96" s="225" t="s">
        <v>508</v>
      </c>
      <c r="B96" s="286"/>
      <c r="C96" s="286"/>
      <c r="D96" s="286"/>
      <c r="E96" s="286"/>
      <c r="F96" s="287"/>
      <c r="G96" s="290"/>
      <c r="H96" s="25"/>
    </row>
    <row r="97" spans="1:8" s="32" customFormat="1" ht="30">
      <c r="A97" s="225" t="s">
        <v>263</v>
      </c>
      <c r="B97" s="288"/>
      <c r="C97" s="286"/>
      <c r="D97" s="286"/>
      <c r="E97" s="286"/>
      <c r="F97" s="287"/>
      <c r="G97" s="290"/>
      <c r="H97" s="25"/>
    </row>
    <row r="98" spans="1:8" s="32" customFormat="1" ht="47.25" customHeight="1">
      <c r="A98" s="225" t="s">
        <v>264</v>
      </c>
      <c r="B98" s="286"/>
      <c r="C98" s="211">
        <v>13695200.864943236</v>
      </c>
      <c r="D98" s="210">
        <v>0</v>
      </c>
      <c r="E98" s="211">
        <v>13695200.864943236</v>
      </c>
      <c r="F98" s="212">
        <v>7304799.135056765</v>
      </c>
      <c r="G98" s="260">
        <v>21000000</v>
      </c>
      <c r="H98" s="16"/>
    </row>
    <row r="99" spans="1:8" s="32" customFormat="1" ht="25.5" customHeight="1">
      <c r="A99" s="185" t="s">
        <v>20</v>
      </c>
      <c r="B99" s="267"/>
      <c r="C99" s="268">
        <v>13695200.864943236</v>
      </c>
      <c r="D99" s="268">
        <v>0</v>
      </c>
      <c r="E99" s="268">
        <v>13695200.864943236</v>
      </c>
      <c r="F99" s="268">
        <v>7304799.135056765</v>
      </c>
      <c r="G99" s="258">
        <v>21000000</v>
      </c>
      <c r="H99" s="16"/>
    </row>
    <row r="100" spans="1:8" s="32" customFormat="1" ht="25.5" customHeight="1">
      <c r="A100" s="187"/>
      <c r="B100" s="188"/>
      <c r="C100" s="273"/>
      <c r="D100" s="273"/>
      <c r="E100" s="273"/>
      <c r="F100" s="273"/>
      <c r="G100" s="273"/>
      <c r="H100" s="16"/>
    </row>
    <row r="101" spans="1:7" ht="25.5" customHeight="1">
      <c r="A101" s="276"/>
      <c r="B101" s="276"/>
      <c r="C101" s="276"/>
      <c r="D101" s="276"/>
      <c r="E101" s="276"/>
      <c r="F101" s="276"/>
      <c r="G101" s="276"/>
    </row>
    <row r="102" spans="1:8" ht="45.75" customHeight="1" thickBot="1">
      <c r="A102" s="355" t="s">
        <v>79</v>
      </c>
      <c r="B102" s="355"/>
      <c r="C102" s="355"/>
      <c r="D102" s="355"/>
      <c r="E102" s="355"/>
      <c r="F102" s="355"/>
      <c r="G102" s="374"/>
      <c r="H102" s="38"/>
    </row>
    <row r="103" spans="1:8" ht="25.5" customHeight="1">
      <c r="A103" s="399" t="s">
        <v>16</v>
      </c>
      <c r="B103" s="369" t="s">
        <v>17</v>
      </c>
      <c r="C103" s="371" t="s">
        <v>395</v>
      </c>
      <c r="D103" s="371"/>
      <c r="E103" s="371"/>
      <c r="F103" s="271" t="s">
        <v>22</v>
      </c>
      <c r="G103" s="281" t="s">
        <v>20</v>
      </c>
      <c r="H103" s="16"/>
    </row>
    <row r="104" spans="1:8" ht="25.5" customHeight="1" thickBot="1">
      <c r="A104" s="397"/>
      <c r="B104" s="398"/>
      <c r="C104" s="263" t="s">
        <v>20</v>
      </c>
      <c r="D104" s="264" t="s">
        <v>21</v>
      </c>
      <c r="E104" s="263" t="s">
        <v>22</v>
      </c>
      <c r="F104" s="270" t="s">
        <v>338</v>
      </c>
      <c r="G104" s="270" t="s">
        <v>396</v>
      </c>
      <c r="H104" s="6"/>
    </row>
    <row r="105" spans="1:8" s="32" customFormat="1" ht="25.5" customHeight="1">
      <c r="A105" s="96" t="s">
        <v>265</v>
      </c>
      <c r="B105" s="97" t="s">
        <v>510</v>
      </c>
      <c r="C105" s="274"/>
      <c r="D105" s="275"/>
      <c r="E105" s="274"/>
      <c r="F105" s="240"/>
      <c r="G105" s="240"/>
      <c r="H105" s="16"/>
    </row>
    <row r="106" spans="1:8" ht="25.5" customHeight="1">
      <c r="A106" s="277" t="s">
        <v>20</v>
      </c>
      <c r="B106" s="277"/>
      <c r="C106" s="387" t="s">
        <v>266</v>
      </c>
      <c r="D106" s="387"/>
      <c r="E106" s="387"/>
      <c r="F106" s="277"/>
      <c r="G106" s="277"/>
      <c r="H106" s="25"/>
    </row>
    <row r="107" spans="1:7" ht="25.5" customHeight="1">
      <c r="A107" s="276"/>
      <c r="B107" s="276"/>
      <c r="C107" s="276"/>
      <c r="D107" s="276"/>
      <c r="E107" s="276"/>
      <c r="F107" s="276"/>
      <c r="G107" s="276"/>
    </row>
    <row r="108" spans="1:7" ht="25.5" customHeight="1">
      <c r="A108" s="276"/>
      <c r="B108" s="276"/>
      <c r="C108" s="276"/>
      <c r="D108" s="276"/>
      <c r="E108" s="276"/>
      <c r="F108" s="276"/>
      <c r="G108" s="276"/>
    </row>
    <row r="109" spans="1:7" ht="25.5" customHeight="1">
      <c r="A109" s="276"/>
      <c r="B109" s="276"/>
      <c r="C109" s="276"/>
      <c r="D109" s="276"/>
      <c r="E109" s="276"/>
      <c r="F109" s="276"/>
      <c r="G109" s="276"/>
    </row>
    <row r="110" spans="1:7" ht="25.5" customHeight="1">
      <c r="A110" s="276"/>
      <c r="B110" s="276"/>
      <c r="C110" s="276"/>
      <c r="D110" s="276"/>
      <c r="E110" s="276"/>
      <c r="F110" s="276"/>
      <c r="G110" s="276"/>
    </row>
    <row r="111" spans="1:7" ht="25.5" customHeight="1">
      <c r="A111" s="276"/>
      <c r="B111" s="276"/>
      <c r="C111" s="276"/>
      <c r="D111" s="276"/>
      <c r="E111" s="276"/>
      <c r="F111" s="276"/>
      <c r="G111" s="276"/>
    </row>
    <row r="112" spans="1:7" ht="25.5" customHeight="1">
      <c r="A112" s="276"/>
      <c r="B112" s="276"/>
      <c r="C112" s="276"/>
      <c r="D112" s="276"/>
      <c r="E112" s="276"/>
      <c r="F112" s="276"/>
      <c r="G112" s="276"/>
    </row>
    <row r="113" spans="1:7" ht="25.5" customHeight="1">
      <c r="A113" s="276"/>
      <c r="B113" s="276"/>
      <c r="C113" s="276"/>
      <c r="D113" s="276"/>
      <c r="E113" s="276"/>
      <c r="F113" s="276"/>
      <c r="G113" s="276"/>
    </row>
    <row r="114" spans="1:7" ht="25.5" customHeight="1">
      <c r="A114" s="276"/>
      <c r="B114" s="276"/>
      <c r="C114" s="276"/>
      <c r="D114" s="276"/>
      <c r="E114" s="276"/>
      <c r="F114" s="276"/>
      <c r="G114" s="276"/>
    </row>
    <row r="115" spans="1:8" ht="45.75" customHeight="1" thickBot="1">
      <c r="A115" s="355" t="s">
        <v>509</v>
      </c>
      <c r="B115" s="355"/>
      <c r="C115" s="355"/>
      <c r="D115" s="355"/>
      <c r="E115" s="355"/>
      <c r="F115" s="355"/>
      <c r="G115" s="355"/>
      <c r="H115" s="38"/>
    </row>
    <row r="116" spans="1:8" ht="25.5" customHeight="1">
      <c r="A116" s="399" t="s">
        <v>16</v>
      </c>
      <c r="B116" s="369" t="s">
        <v>17</v>
      </c>
      <c r="C116" s="371" t="s">
        <v>395</v>
      </c>
      <c r="D116" s="371"/>
      <c r="E116" s="371"/>
      <c r="F116" s="271" t="s">
        <v>22</v>
      </c>
      <c r="G116" s="240" t="s">
        <v>20</v>
      </c>
      <c r="H116" s="16"/>
    </row>
    <row r="117" spans="1:8" ht="25.5" customHeight="1" thickBot="1">
      <c r="A117" s="397"/>
      <c r="B117" s="398"/>
      <c r="C117" s="263" t="s">
        <v>20</v>
      </c>
      <c r="D117" s="264" t="s">
        <v>21</v>
      </c>
      <c r="E117" s="263" t="s">
        <v>22</v>
      </c>
      <c r="F117" s="270" t="s">
        <v>338</v>
      </c>
      <c r="G117" s="283" t="s">
        <v>396</v>
      </c>
      <c r="H117" s="6"/>
    </row>
    <row r="118" spans="1:8" ht="48.75" customHeight="1">
      <c r="A118" s="291" t="s">
        <v>81</v>
      </c>
      <c r="B118" s="227" t="s">
        <v>267</v>
      </c>
      <c r="C118" s="206">
        <f>+C119+C121+C123+C125</f>
        <v>55950000.000000015</v>
      </c>
      <c r="D118" s="206">
        <f>+D119+D121+D123+D125</f>
        <v>55950000.000000015</v>
      </c>
      <c r="E118" s="206">
        <f>+E119+E121+E123+E125</f>
        <v>0</v>
      </c>
      <c r="F118" s="206">
        <f>+F119+F121+F123+F125</f>
        <v>0</v>
      </c>
      <c r="G118" s="206">
        <f>+G119+G121+G123+G125</f>
        <v>55950000.000000015</v>
      </c>
      <c r="H118" s="6"/>
    </row>
    <row r="119" spans="1:8" ht="97.5" customHeight="1" hidden="1">
      <c r="A119" s="292" t="s">
        <v>80</v>
      </c>
      <c r="B119" s="218" t="s">
        <v>267</v>
      </c>
      <c r="C119" s="211">
        <v>26400000.000000007</v>
      </c>
      <c r="D119" s="210">
        <v>26400000.000000007</v>
      </c>
      <c r="E119" s="211">
        <v>0</v>
      </c>
      <c r="F119" s="211">
        <v>0</v>
      </c>
      <c r="G119" s="211">
        <v>26400000.000000007</v>
      </c>
      <c r="H119" s="6"/>
    </row>
    <row r="120" spans="1:7" ht="9" customHeight="1" hidden="1">
      <c r="A120" s="261"/>
      <c r="B120" s="261"/>
      <c r="C120" s="261"/>
      <c r="D120" s="261"/>
      <c r="E120" s="261"/>
      <c r="F120" s="261"/>
      <c r="G120" s="261"/>
    </row>
    <row r="121" spans="1:8" ht="45.75" customHeight="1" hidden="1">
      <c r="A121" s="214" t="s">
        <v>268</v>
      </c>
      <c r="B121" s="218" t="s">
        <v>269</v>
      </c>
      <c r="C121" s="211">
        <v>20000000.000000004</v>
      </c>
      <c r="D121" s="210">
        <v>20000000.000000004</v>
      </c>
      <c r="E121" s="211">
        <v>0</v>
      </c>
      <c r="F121" s="211">
        <v>0</v>
      </c>
      <c r="G121" s="211">
        <v>20000000.000000004</v>
      </c>
      <c r="H121" s="6"/>
    </row>
    <row r="122" spans="1:7" ht="9" customHeight="1" hidden="1">
      <c r="A122" s="261"/>
      <c r="B122" s="261"/>
      <c r="C122" s="261"/>
      <c r="D122" s="261"/>
      <c r="E122" s="261"/>
      <c r="F122" s="261"/>
      <c r="G122" s="261"/>
    </row>
    <row r="123" spans="1:8" ht="60" hidden="1">
      <c r="A123" s="292" t="s">
        <v>270</v>
      </c>
      <c r="B123" s="218" t="s">
        <v>271</v>
      </c>
      <c r="C123" s="211">
        <v>7600000.000000001</v>
      </c>
      <c r="D123" s="210">
        <v>7600000.000000001</v>
      </c>
      <c r="E123" s="211">
        <v>0</v>
      </c>
      <c r="F123" s="211">
        <v>0</v>
      </c>
      <c r="G123" s="211">
        <v>7600000.000000001</v>
      </c>
      <c r="H123" s="6"/>
    </row>
    <row r="124" spans="1:7" ht="9" customHeight="1" hidden="1">
      <c r="A124" s="261"/>
      <c r="B124" s="261"/>
      <c r="C124" s="261"/>
      <c r="D124" s="261"/>
      <c r="E124" s="261"/>
      <c r="F124" s="261"/>
      <c r="G124" s="261"/>
    </row>
    <row r="125" spans="1:8" ht="75" hidden="1">
      <c r="A125" s="214" t="s">
        <v>272</v>
      </c>
      <c r="B125" s="218" t="s">
        <v>273</v>
      </c>
      <c r="C125" s="211">
        <v>1950000</v>
      </c>
      <c r="D125" s="210">
        <v>1950000</v>
      </c>
      <c r="E125" s="211">
        <v>0</v>
      </c>
      <c r="F125" s="211">
        <v>0</v>
      </c>
      <c r="G125" s="211">
        <v>1950000</v>
      </c>
      <c r="H125" s="6"/>
    </row>
    <row r="126" spans="1:7" ht="9" customHeight="1" hidden="1">
      <c r="A126" s="261"/>
      <c r="B126" s="261"/>
      <c r="C126" s="261"/>
      <c r="D126" s="261"/>
      <c r="E126" s="261"/>
      <c r="F126" s="261"/>
      <c r="G126" s="261"/>
    </row>
    <row r="127" spans="1:8" ht="90">
      <c r="A127" s="214" t="s">
        <v>511</v>
      </c>
      <c r="B127" s="224" t="s">
        <v>274</v>
      </c>
      <c r="C127" s="211">
        <v>20208695.652173914</v>
      </c>
      <c r="D127" s="210">
        <v>1850000</v>
      </c>
      <c r="E127" s="211">
        <v>18358695.652173914</v>
      </c>
      <c r="F127" s="211">
        <v>9791304.347826086</v>
      </c>
      <c r="G127" s="211">
        <v>30000000</v>
      </c>
      <c r="H127" s="6"/>
    </row>
    <row r="128" spans="1:8" ht="27" customHeight="1">
      <c r="A128" s="185" t="s">
        <v>20</v>
      </c>
      <c r="B128" s="267"/>
      <c r="C128" s="268">
        <v>76158695.65217394</v>
      </c>
      <c r="D128" s="268">
        <v>57800000.000000015</v>
      </c>
      <c r="E128" s="268">
        <v>18358695.652173914</v>
      </c>
      <c r="F128" s="268">
        <v>9791304.347826086</v>
      </c>
      <c r="G128" s="258">
        <v>85950000.00000003</v>
      </c>
      <c r="H128" s="16"/>
    </row>
    <row r="129" spans="1:8" ht="27" customHeight="1">
      <c r="A129" s="187"/>
      <c r="B129" s="188"/>
      <c r="C129" s="273"/>
      <c r="D129" s="273"/>
      <c r="E129" s="273"/>
      <c r="F129" s="273"/>
      <c r="G129" s="273"/>
      <c r="H129" s="16"/>
    </row>
    <row r="130" spans="1:7" ht="25.5" customHeight="1">
      <c r="A130" s="276"/>
      <c r="B130" s="276"/>
      <c r="C130" s="276"/>
      <c r="D130" s="276"/>
      <c r="E130" s="276"/>
      <c r="F130" s="276"/>
      <c r="G130" s="276"/>
    </row>
    <row r="131" spans="1:8" ht="45.75" customHeight="1" thickBot="1">
      <c r="A131" s="355" t="s">
        <v>84</v>
      </c>
      <c r="B131" s="355"/>
      <c r="C131" s="355"/>
      <c r="D131" s="355"/>
      <c r="E131" s="355"/>
      <c r="F131" s="355"/>
      <c r="G131" s="355"/>
      <c r="H131" s="38"/>
    </row>
    <row r="132" spans="1:8" ht="25.5" customHeight="1">
      <c r="A132" s="399" t="s">
        <v>16</v>
      </c>
      <c r="B132" s="369" t="s">
        <v>17</v>
      </c>
      <c r="C132" s="371" t="s">
        <v>395</v>
      </c>
      <c r="D132" s="371"/>
      <c r="E132" s="371"/>
      <c r="F132" s="242" t="s">
        <v>22</v>
      </c>
      <c r="G132" s="240" t="s">
        <v>20</v>
      </c>
      <c r="H132" s="16"/>
    </row>
    <row r="133" spans="1:8" ht="25.5" customHeight="1" thickBot="1">
      <c r="A133" s="397"/>
      <c r="B133" s="398"/>
      <c r="C133" s="263" t="s">
        <v>20</v>
      </c>
      <c r="D133" s="264" t="s">
        <v>21</v>
      </c>
      <c r="E133" s="263" t="s">
        <v>22</v>
      </c>
      <c r="F133" s="265" t="s">
        <v>338</v>
      </c>
      <c r="G133" s="283" t="s">
        <v>396</v>
      </c>
      <c r="H133" s="6"/>
    </row>
    <row r="134" spans="1:8" ht="45">
      <c r="A134" s="234" t="s">
        <v>83</v>
      </c>
      <c r="B134" s="227" t="s">
        <v>276</v>
      </c>
      <c r="C134" s="206">
        <v>348300000</v>
      </c>
      <c r="D134" s="207">
        <v>0</v>
      </c>
      <c r="E134" s="206">
        <v>348300000</v>
      </c>
      <c r="F134" s="206"/>
      <c r="G134" s="206"/>
      <c r="H134" s="6"/>
    </row>
    <row r="135" spans="1:8" ht="30">
      <c r="A135" s="225" t="s">
        <v>82</v>
      </c>
      <c r="B135" s="218" t="s">
        <v>277</v>
      </c>
      <c r="C135" s="211">
        <v>16303810.553503852</v>
      </c>
      <c r="D135" s="210">
        <v>0</v>
      </c>
      <c r="E135" s="211">
        <v>16303810.553503852</v>
      </c>
      <c r="F135" s="211">
        <v>8696189.446496148</v>
      </c>
      <c r="G135" s="211">
        <v>25000000</v>
      </c>
      <c r="H135" s="6"/>
    </row>
    <row r="136" spans="1:8" ht="27" customHeight="1">
      <c r="A136" s="185" t="s">
        <v>20</v>
      </c>
      <c r="B136" s="267"/>
      <c r="C136" s="268">
        <v>243448499.18491948</v>
      </c>
      <c r="D136" s="268">
        <v>0</v>
      </c>
      <c r="E136" s="268">
        <v>243448499.18491948</v>
      </c>
      <c r="F136" s="268">
        <v>129851500.81508048</v>
      </c>
      <c r="G136" s="258">
        <v>373299999.99999994</v>
      </c>
      <c r="H136" s="16"/>
    </row>
    <row r="137" spans="1:7" ht="25.5" customHeight="1">
      <c r="A137" s="276"/>
      <c r="B137" s="276"/>
      <c r="C137" s="276"/>
      <c r="D137" s="276"/>
      <c r="E137" s="276"/>
      <c r="F137" s="276"/>
      <c r="G137" s="276"/>
    </row>
    <row r="138" spans="1:7" ht="25.5" customHeight="1">
      <c r="A138" s="276"/>
      <c r="B138" s="276"/>
      <c r="C138" s="276"/>
      <c r="D138" s="276"/>
      <c r="E138" s="276"/>
      <c r="F138" s="276"/>
      <c r="G138" s="276"/>
    </row>
    <row r="139" spans="1:7" ht="25.5" customHeight="1">
      <c r="A139" s="276"/>
      <c r="B139" s="276"/>
      <c r="C139" s="276"/>
      <c r="D139" s="276"/>
      <c r="E139" s="276"/>
      <c r="F139" s="276"/>
      <c r="G139" s="276"/>
    </row>
    <row r="140" spans="1:7" ht="25.5" customHeight="1">
      <c r="A140" s="276"/>
      <c r="B140" s="276"/>
      <c r="C140" s="276"/>
      <c r="D140" s="276"/>
      <c r="E140" s="276"/>
      <c r="F140" s="276"/>
      <c r="G140" s="276"/>
    </row>
    <row r="141" spans="1:7" ht="25.5" customHeight="1">
      <c r="A141" s="276"/>
      <c r="B141" s="276"/>
      <c r="C141" s="276"/>
      <c r="D141" s="276"/>
      <c r="E141" s="276"/>
      <c r="F141" s="276"/>
      <c r="G141" s="276"/>
    </row>
    <row r="142" spans="1:8" ht="45.75" customHeight="1">
      <c r="A142" s="374" t="s">
        <v>225</v>
      </c>
      <c r="B142" s="374"/>
      <c r="C142" s="374"/>
      <c r="D142" s="374"/>
      <c r="E142" s="374"/>
      <c r="F142" s="95"/>
      <c r="G142" s="95"/>
      <c r="H142" s="38"/>
    </row>
    <row r="143" spans="1:8" ht="25.5" customHeight="1">
      <c r="A143" s="396" t="s">
        <v>16</v>
      </c>
      <c r="B143" s="370" t="s">
        <v>17</v>
      </c>
      <c r="C143" s="378" t="s">
        <v>395</v>
      </c>
      <c r="D143" s="378"/>
      <c r="E143" s="378"/>
      <c r="F143" s="191" t="s">
        <v>22</v>
      </c>
      <c r="G143" s="191" t="s">
        <v>20</v>
      </c>
      <c r="H143" s="16"/>
    </row>
    <row r="144" spans="1:8" ht="25.5" customHeight="1" thickBot="1">
      <c r="A144" s="397"/>
      <c r="B144" s="370"/>
      <c r="C144" s="211" t="s">
        <v>20</v>
      </c>
      <c r="D144" s="210" t="s">
        <v>21</v>
      </c>
      <c r="E144" s="211" t="s">
        <v>22</v>
      </c>
      <c r="F144" s="217" t="s">
        <v>338</v>
      </c>
      <c r="G144" s="217" t="s">
        <v>396</v>
      </c>
      <c r="H144" s="6"/>
    </row>
    <row r="145" spans="1:8" ht="45">
      <c r="A145" s="293" t="s">
        <v>286</v>
      </c>
      <c r="B145" s="248" t="s">
        <v>287</v>
      </c>
      <c r="C145" s="211">
        <v>670200000</v>
      </c>
      <c r="D145" s="210">
        <v>0</v>
      </c>
      <c r="E145" s="211">
        <v>670200000</v>
      </c>
      <c r="F145" s="211">
        <v>0</v>
      </c>
      <c r="G145" s="211">
        <v>670200000</v>
      </c>
      <c r="H145" s="6"/>
    </row>
    <row r="146" spans="1:8" ht="33" customHeight="1">
      <c r="A146" s="294" t="s">
        <v>288</v>
      </c>
      <c r="B146" s="248" t="s">
        <v>289</v>
      </c>
      <c r="C146" s="211">
        <v>97200000</v>
      </c>
      <c r="D146" s="210">
        <v>0</v>
      </c>
      <c r="E146" s="211">
        <v>97200000</v>
      </c>
      <c r="F146" s="211">
        <v>0</v>
      </c>
      <c r="G146" s="211">
        <v>97200000</v>
      </c>
      <c r="H146" s="6"/>
    </row>
    <row r="147" spans="1:8" ht="36" customHeight="1">
      <c r="A147" s="294" t="s">
        <v>290</v>
      </c>
      <c r="B147" s="248" t="s">
        <v>291</v>
      </c>
      <c r="C147" s="211">
        <v>254000000.00000003</v>
      </c>
      <c r="D147" s="210">
        <v>0</v>
      </c>
      <c r="E147" s="211">
        <v>254000000.00000003</v>
      </c>
      <c r="F147" s="211">
        <v>0</v>
      </c>
      <c r="G147" s="211">
        <v>254000000.00000003</v>
      </c>
      <c r="H147" s="6"/>
    </row>
    <row r="148" spans="1:8" ht="36" customHeight="1">
      <c r="A148" s="294" t="s">
        <v>292</v>
      </c>
      <c r="B148" s="248" t="s">
        <v>293</v>
      </c>
      <c r="C148" s="211">
        <v>254000000.00000003</v>
      </c>
      <c r="D148" s="210">
        <v>0</v>
      </c>
      <c r="E148" s="211">
        <v>254000000.00000003</v>
      </c>
      <c r="F148" s="211">
        <v>0</v>
      </c>
      <c r="G148" s="211">
        <v>254000000.00000003</v>
      </c>
      <c r="H148" s="6"/>
    </row>
    <row r="149" spans="1:8" ht="27" customHeight="1">
      <c r="A149" s="185" t="s">
        <v>20</v>
      </c>
      <c r="B149" s="295"/>
      <c r="C149" s="268">
        <v>670200000.0000001</v>
      </c>
      <c r="D149" s="268">
        <v>0</v>
      </c>
      <c r="E149" s="268">
        <v>670200000.0000001</v>
      </c>
      <c r="F149" s="268">
        <v>0</v>
      </c>
      <c r="G149" s="258">
        <v>670200000.0000001</v>
      </c>
      <c r="H149" s="16"/>
    </row>
    <row r="150" spans="1:8" ht="27" customHeight="1">
      <c r="A150" s="187"/>
      <c r="B150" s="278"/>
      <c r="C150" s="273"/>
      <c r="D150" s="273"/>
      <c r="E150" s="273"/>
      <c r="F150" s="273"/>
      <c r="G150" s="273"/>
      <c r="H150" s="16"/>
    </row>
    <row r="151" spans="1:7" ht="25.5" customHeight="1">
      <c r="A151" s="276"/>
      <c r="B151" s="276"/>
      <c r="C151" s="276"/>
      <c r="D151" s="276"/>
      <c r="E151" s="276"/>
      <c r="F151" s="276"/>
      <c r="G151" s="276"/>
    </row>
    <row r="152" spans="1:8" ht="45.75" customHeight="1">
      <c r="A152" s="346" t="s">
        <v>226</v>
      </c>
      <c r="B152" s="346"/>
      <c r="C152" s="346"/>
      <c r="D152" s="346"/>
      <c r="E152" s="346"/>
      <c r="F152" s="346"/>
      <c r="G152" s="346"/>
      <c r="H152" s="38"/>
    </row>
    <row r="153" spans="1:8" ht="25.5" customHeight="1">
      <c r="A153" s="396" t="s">
        <v>16</v>
      </c>
      <c r="B153" s="370" t="s">
        <v>17</v>
      </c>
      <c r="C153" s="378" t="s">
        <v>395</v>
      </c>
      <c r="D153" s="378"/>
      <c r="E153" s="378"/>
      <c r="F153" s="191" t="s">
        <v>22</v>
      </c>
      <c r="G153" s="191" t="s">
        <v>20</v>
      </c>
      <c r="H153" s="16"/>
    </row>
    <row r="154" spans="1:8" ht="25.5" customHeight="1" thickBot="1">
      <c r="A154" s="397"/>
      <c r="B154" s="398"/>
      <c r="C154" s="263" t="s">
        <v>20</v>
      </c>
      <c r="D154" s="264" t="s">
        <v>21</v>
      </c>
      <c r="E154" s="263" t="s">
        <v>22</v>
      </c>
      <c r="F154" s="265" t="s">
        <v>338</v>
      </c>
      <c r="G154" s="265" t="s">
        <v>396</v>
      </c>
      <c r="H154" s="6"/>
    </row>
    <row r="155" spans="1:8" ht="45">
      <c r="A155" s="234" t="s">
        <v>294</v>
      </c>
      <c r="B155" s="235" t="s">
        <v>295</v>
      </c>
      <c r="C155" s="206">
        <v>2761290464.7025394</v>
      </c>
      <c r="D155" s="207">
        <v>2340000000</v>
      </c>
      <c r="E155" s="206">
        <v>421290464.70253956</v>
      </c>
      <c r="F155" s="206">
        <v>224709535.29746047</v>
      </c>
      <c r="G155" s="206">
        <v>2986000000</v>
      </c>
      <c r="H155" s="6"/>
    </row>
    <row r="156" spans="1:8" ht="30">
      <c r="A156" s="214" t="s">
        <v>296</v>
      </c>
      <c r="B156" s="224" t="s">
        <v>297</v>
      </c>
      <c r="C156" s="211">
        <v>70432461.59113665</v>
      </c>
      <c r="D156" s="210">
        <v>0</v>
      </c>
      <c r="E156" s="211">
        <v>70432461.59113665</v>
      </c>
      <c r="F156" s="211">
        <v>37567538.40886336</v>
      </c>
      <c r="G156" s="211">
        <v>108000000</v>
      </c>
      <c r="H156" s="6"/>
    </row>
    <row r="157" spans="1:8" ht="75">
      <c r="A157" s="214" t="s">
        <v>298</v>
      </c>
      <c r="B157" s="224" t="s">
        <v>299</v>
      </c>
      <c r="C157" s="211">
        <v>69000000</v>
      </c>
      <c r="D157" s="210">
        <v>60000000</v>
      </c>
      <c r="E157" s="211">
        <v>9000000</v>
      </c>
      <c r="F157" s="211">
        <v>0</v>
      </c>
      <c r="G157" s="211">
        <v>69000000</v>
      </c>
      <c r="H157" s="6"/>
    </row>
    <row r="158" spans="1:8" ht="21.75" customHeight="1">
      <c r="A158" s="277" t="s">
        <v>20</v>
      </c>
      <c r="B158" s="296"/>
      <c r="C158" s="268">
        <v>2900722926.293676</v>
      </c>
      <c r="D158" s="268">
        <v>2400000000</v>
      </c>
      <c r="E158" s="268">
        <v>500722926.2936762</v>
      </c>
      <c r="F158" s="268">
        <v>262277073.70632383</v>
      </c>
      <c r="G158" s="258">
        <v>3162999999.9999995</v>
      </c>
      <c r="H158" s="25"/>
    </row>
    <row r="159" spans="1:7" ht="25.5" customHeight="1">
      <c r="A159" s="276"/>
      <c r="B159" s="276"/>
      <c r="C159" s="276"/>
      <c r="D159" s="276"/>
      <c r="E159" s="276"/>
      <c r="F159" s="276"/>
      <c r="G159" s="276"/>
    </row>
    <row r="160" spans="1:7" ht="25.5" customHeight="1">
      <c r="A160" s="276"/>
      <c r="B160" s="276"/>
      <c r="C160" s="276"/>
      <c r="D160" s="276"/>
      <c r="E160" s="276"/>
      <c r="F160" s="276"/>
      <c r="G160" s="276"/>
    </row>
    <row r="161" spans="1:7" ht="25.5" customHeight="1">
      <c r="A161" s="276"/>
      <c r="B161" s="276"/>
      <c r="C161" s="276"/>
      <c r="D161" s="276"/>
      <c r="E161" s="276"/>
      <c r="F161" s="276"/>
      <c r="G161" s="276"/>
    </row>
    <row r="162" spans="1:7" ht="25.5" customHeight="1">
      <c r="A162" s="276"/>
      <c r="B162" s="276"/>
      <c r="C162" s="276"/>
      <c r="D162" s="276"/>
      <c r="E162" s="276"/>
      <c r="F162" s="276"/>
      <c r="G162" s="276"/>
    </row>
    <row r="163" spans="1:8" ht="45.75" customHeight="1">
      <c r="A163" s="346" t="s">
        <v>227</v>
      </c>
      <c r="B163" s="346"/>
      <c r="C163" s="346"/>
      <c r="D163" s="346"/>
      <c r="E163" s="346"/>
      <c r="F163" s="346"/>
      <c r="G163" s="346"/>
      <c r="H163" s="38"/>
    </row>
    <row r="164" spans="1:8" ht="25.5" customHeight="1">
      <c r="A164" s="370" t="s">
        <v>16</v>
      </c>
      <c r="B164" s="370" t="s">
        <v>17</v>
      </c>
      <c r="C164" s="378" t="s">
        <v>395</v>
      </c>
      <c r="D164" s="378"/>
      <c r="E164" s="378"/>
      <c r="F164" s="191" t="s">
        <v>22</v>
      </c>
      <c r="G164" s="191" t="s">
        <v>20</v>
      </c>
      <c r="H164" s="16"/>
    </row>
    <row r="165" spans="1:8" ht="25.5" customHeight="1">
      <c r="A165" s="370"/>
      <c r="B165" s="370"/>
      <c r="C165" s="211" t="s">
        <v>20</v>
      </c>
      <c r="D165" s="210" t="s">
        <v>21</v>
      </c>
      <c r="E165" s="211" t="s">
        <v>22</v>
      </c>
      <c r="F165" s="217" t="s">
        <v>338</v>
      </c>
      <c r="G165" s="217" t="s">
        <v>396</v>
      </c>
      <c r="H165" s="6"/>
    </row>
    <row r="166" spans="1:8" ht="75">
      <c r="A166" s="214" t="s">
        <v>94</v>
      </c>
      <c r="B166" s="224" t="s">
        <v>95</v>
      </c>
      <c r="C166" s="211">
        <v>6400000</v>
      </c>
      <c r="D166" s="210">
        <v>0</v>
      </c>
      <c r="E166" s="211">
        <v>6400000</v>
      </c>
      <c r="F166" s="211">
        <v>0</v>
      </c>
      <c r="G166" s="211">
        <v>6400000</v>
      </c>
      <c r="H166" s="6"/>
    </row>
    <row r="167" spans="1:8" ht="60">
      <c r="A167" s="214" t="s">
        <v>512</v>
      </c>
      <c r="B167" s="224" t="s">
        <v>199</v>
      </c>
      <c r="C167" s="211">
        <v>25200000</v>
      </c>
      <c r="D167" s="210">
        <v>3000000</v>
      </c>
      <c r="E167" s="211">
        <v>22200000.000000004</v>
      </c>
      <c r="F167" s="211">
        <v>0</v>
      </c>
      <c r="G167" s="211">
        <v>25200000</v>
      </c>
      <c r="H167" s="6"/>
    </row>
    <row r="168" spans="1:8" ht="45">
      <c r="A168" s="214" t="s">
        <v>513</v>
      </c>
      <c r="B168" s="224" t="s">
        <v>200</v>
      </c>
      <c r="C168" s="211">
        <v>6850000</v>
      </c>
      <c r="D168" s="210">
        <v>1200000</v>
      </c>
      <c r="E168" s="211">
        <v>5650000</v>
      </c>
      <c r="F168" s="211">
        <v>0</v>
      </c>
      <c r="G168" s="211">
        <v>6850000</v>
      </c>
      <c r="H168" s="6"/>
    </row>
    <row r="169" spans="1:8" ht="45">
      <c r="A169" s="214" t="s">
        <v>201</v>
      </c>
      <c r="B169" s="224" t="s">
        <v>202</v>
      </c>
      <c r="C169" s="211">
        <v>4000000</v>
      </c>
      <c r="D169" s="210">
        <v>0</v>
      </c>
      <c r="E169" s="211">
        <v>4000000</v>
      </c>
      <c r="F169" s="211">
        <v>1000000</v>
      </c>
      <c r="G169" s="211">
        <v>5000000</v>
      </c>
      <c r="H169" s="6"/>
    </row>
    <row r="170" spans="1:8" ht="25.5" customHeight="1">
      <c r="A170" s="277" t="s">
        <v>20</v>
      </c>
      <c r="B170" s="296"/>
      <c r="C170" s="268">
        <v>42450000</v>
      </c>
      <c r="D170" s="268">
        <v>4200000</v>
      </c>
      <c r="E170" s="268">
        <v>38250000</v>
      </c>
      <c r="F170" s="268">
        <v>1000000</v>
      </c>
      <c r="G170" s="258">
        <v>43450000</v>
      </c>
      <c r="H170" s="25"/>
    </row>
    <row r="171" spans="1:7" ht="25.5" customHeight="1">
      <c r="A171" s="276"/>
      <c r="B171" s="276"/>
      <c r="C171" s="276"/>
      <c r="D171" s="276"/>
      <c r="E171" s="276"/>
      <c r="F171" s="276"/>
      <c r="G171" s="276"/>
    </row>
    <row r="172" spans="1:8" ht="45.75" customHeight="1">
      <c r="A172" s="374" t="s">
        <v>228</v>
      </c>
      <c r="B172" s="374"/>
      <c r="C172" s="374"/>
      <c r="D172" s="374"/>
      <c r="E172" s="374"/>
      <c r="F172" s="95"/>
      <c r="G172" s="95"/>
      <c r="H172" s="38"/>
    </row>
    <row r="173" spans="1:8" ht="25.5" customHeight="1">
      <c r="A173" s="370" t="s">
        <v>16</v>
      </c>
      <c r="B173" s="370" t="s">
        <v>17</v>
      </c>
      <c r="C173" s="378" t="s">
        <v>395</v>
      </c>
      <c r="D173" s="378"/>
      <c r="E173" s="378"/>
      <c r="F173" s="191" t="s">
        <v>22</v>
      </c>
      <c r="G173" s="191" t="s">
        <v>20</v>
      </c>
      <c r="H173" s="16"/>
    </row>
    <row r="174" spans="1:8" ht="25.5" customHeight="1">
      <c r="A174" s="370"/>
      <c r="B174" s="370"/>
      <c r="C174" s="211" t="s">
        <v>20</v>
      </c>
      <c r="D174" s="210" t="s">
        <v>21</v>
      </c>
      <c r="E174" s="211" t="s">
        <v>22</v>
      </c>
      <c r="F174" s="217" t="s">
        <v>338</v>
      </c>
      <c r="G174" s="217" t="s">
        <v>396</v>
      </c>
      <c r="H174" s="6"/>
    </row>
    <row r="175" spans="1:8" ht="80.25" customHeight="1">
      <c r="A175" s="225" t="s">
        <v>514</v>
      </c>
      <c r="B175" s="224" t="s">
        <v>203</v>
      </c>
      <c r="C175" s="211"/>
      <c r="D175" s="210"/>
      <c r="E175" s="211"/>
      <c r="F175" s="211"/>
      <c r="G175" s="211"/>
      <c r="H175" s="6"/>
    </row>
    <row r="176" spans="1:8" ht="64.5" customHeight="1">
      <c r="A176" s="225" t="s">
        <v>515</v>
      </c>
      <c r="B176" s="224" t="s">
        <v>204</v>
      </c>
      <c r="C176" s="211">
        <v>2700000</v>
      </c>
      <c r="D176" s="210">
        <v>0</v>
      </c>
      <c r="E176" s="211">
        <v>2700000</v>
      </c>
      <c r="F176" s="211">
        <v>0</v>
      </c>
      <c r="G176" s="211">
        <v>2700000</v>
      </c>
      <c r="H176" s="6"/>
    </row>
    <row r="177" spans="1:7" ht="41.25" customHeight="1">
      <c r="A177" s="225" t="s">
        <v>205</v>
      </c>
      <c r="B177" s="211" t="s">
        <v>516</v>
      </c>
      <c r="C177" s="297"/>
      <c r="D177" s="297">
        <v>5000000</v>
      </c>
      <c r="E177" s="297"/>
      <c r="F177" s="297"/>
      <c r="G177" s="297">
        <v>5000000</v>
      </c>
    </row>
    <row r="178" spans="1:8" ht="52.5" customHeight="1">
      <c r="A178" s="225" t="s">
        <v>206</v>
      </c>
      <c r="B178" s="224" t="s">
        <v>207</v>
      </c>
      <c r="C178" s="211">
        <v>2347826.086956522</v>
      </c>
      <c r="D178" s="210">
        <v>0</v>
      </c>
      <c r="E178" s="211">
        <v>2347826.086956522</v>
      </c>
      <c r="F178" s="211">
        <v>1252173.913043478</v>
      </c>
      <c r="G178" s="211">
        <v>3600000</v>
      </c>
      <c r="H178" s="6"/>
    </row>
    <row r="179" spans="1:8" ht="81" customHeight="1">
      <c r="A179" s="225" t="s">
        <v>517</v>
      </c>
      <c r="B179" s="224" t="s">
        <v>208</v>
      </c>
      <c r="C179" s="211">
        <v>15377606.956521742</v>
      </c>
      <c r="D179" s="210">
        <v>11023120</v>
      </c>
      <c r="E179" s="211">
        <v>4354486.956521739</v>
      </c>
      <c r="F179" s="211">
        <v>2322393.0434782607</v>
      </c>
      <c r="G179" s="211">
        <v>17700000.000000004</v>
      </c>
      <c r="H179" s="6"/>
    </row>
    <row r="180" spans="1:7" ht="60">
      <c r="A180" s="225" t="s">
        <v>518</v>
      </c>
      <c r="B180" s="211" t="s">
        <v>519</v>
      </c>
      <c r="C180" s="297"/>
      <c r="D180" s="297">
        <f>236267+283520+340224+408270</f>
        <v>1268281</v>
      </c>
      <c r="E180" s="297"/>
      <c r="F180" s="297"/>
      <c r="G180" s="297">
        <f>+D180</f>
        <v>1268281</v>
      </c>
    </row>
    <row r="181" spans="1:8" ht="60">
      <c r="A181" s="225" t="s">
        <v>209</v>
      </c>
      <c r="B181" s="224" t="s">
        <v>210</v>
      </c>
      <c r="C181" s="211">
        <v>169212173.9130435</v>
      </c>
      <c r="D181" s="210">
        <v>143360000</v>
      </c>
      <c r="E181" s="211">
        <v>25852173.913043477</v>
      </c>
      <c r="F181" s="211">
        <v>13787826.086956523</v>
      </c>
      <c r="G181" s="211">
        <v>183000000.00000003</v>
      </c>
      <c r="H181" s="6"/>
    </row>
    <row r="182" spans="1:8" ht="27" customHeight="1">
      <c r="A182" s="277" t="s">
        <v>20</v>
      </c>
      <c r="B182" s="296"/>
      <c r="C182" s="268">
        <v>189637606.95652175</v>
      </c>
      <c r="D182" s="268">
        <v>160651401</v>
      </c>
      <c r="E182" s="268">
        <v>35254486.956521735</v>
      </c>
      <c r="F182" s="268">
        <v>17362393.04347826</v>
      </c>
      <c r="G182" s="258">
        <v>213268281</v>
      </c>
      <c r="H182" s="25"/>
    </row>
    <row r="183" spans="1:7" ht="25.5" customHeight="1">
      <c r="A183" s="276"/>
      <c r="B183" s="276"/>
      <c r="C183" s="276"/>
      <c r="D183" s="276"/>
      <c r="E183" s="276"/>
      <c r="F183" s="276"/>
      <c r="G183" s="276"/>
    </row>
    <row r="184" spans="1:8" ht="45.75" customHeight="1">
      <c r="A184" s="346" t="s">
        <v>229</v>
      </c>
      <c r="B184" s="346"/>
      <c r="C184" s="346"/>
      <c r="D184" s="346"/>
      <c r="E184" s="346"/>
      <c r="F184" s="346"/>
      <c r="G184" s="346"/>
      <c r="H184" s="38"/>
    </row>
    <row r="185" spans="1:8" ht="25.5" customHeight="1">
      <c r="A185" s="370" t="s">
        <v>16</v>
      </c>
      <c r="B185" s="370" t="s">
        <v>17</v>
      </c>
      <c r="C185" s="378" t="s">
        <v>395</v>
      </c>
      <c r="D185" s="378"/>
      <c r="E185" s="378"/>
      <c r="F185" s="191" t="s">
        <v>22</v>
      </c>
      <c r="G185" s="191" t="s">
        <v>20</v>
      </c>
      <c r="H185" s="16"/>
    </row>
    <row r="186" spans="1:8" ht="25.5" customHeight="1">
      <c r="A186" s="370"/>
      <c r="B186" s="370"/>
      <c r="C186" s="211" t="s">
        <v>20</v>
      </c>
      <c r="D186" s="210" t="s">
        <v>21</v>
      </c>
      <c r="E186" s="211" t="s">
        <v>22</v>
      </c>
      <c r="F186" s="217" t="s">
        <v>338</v>
      </c>
      <c r="G186" s="217" t="s">
        <v>396</v>
      </c>
      <c r="H186" s="6"/>
    </row>
    <row r="187" spans="1:8" ht="144" customHeight="1">
      <c r="A187" s="225" t="s">
        <v>520</v>
      </c>
      <c r="B187" s="224" t="s">
        <v>343</v>
      </c>
      <c r="C187" s="211">
        <v>6080000</v>
      </c>
      <c r="D187" s="210">
        <v>6080000</v>
      </c>
      <c r="E187" s="211">
        <v>0</v>
      </c>
      <c r="F187" s="211">
        <v>0</v>
      </c>
      <c r="G187" s="211">
        <v>6080000</v>
      </c>
      <c r="H187" s="6"/>
    </row>
    <row r="188" spans="1:8" ht="67.5" customHeight="1">
      <c r="A188" s="225" t="s">
        <v>521</v>
      </c>
      <c r="B188" s="224" t="s">
        <v>344</v>
      </c>
      <c r="C188" s="211">
        <v>191959323.27770275</v>
      </c>
      <c r="D188" s="210">
        <v>129204000</v>
      </c>
      <c r="E188" s="211">
        <v>62755323.27770274</v>
      </c>
      <c r="F188" s="211">
        <v>33472676.722297255</v>
      </c>
      <c r="G188" s="211">
        <v>225432000</v>
      </c>
      <c r="H188" s="6"/>
    </row>
    <row r="189" spans="1:8" ht="71.25" customHeight="1">
      <c r="A189" s="225" t="s">
        <v>316</v>
      </c>
      <c r="B189" s="224" t="s">
        <v>317</v>
      </c>
      <c r="C189" s="211">
        <v>1141078039.94595</v>
      </c>
      <c r="D189" s="210">
        <v>870500000.0000001</v>
      </c>
      <c r="E189" s="211">
        <v>270578039.9459499</v>
      </c>
      <c r="F189" s="211">
        <v>144321960.0540501</v>
      </c>
      <c r="G189" s="211">
        <v>1285400000</v>
      </c>
      <c r="H189" s="6"/>
    </row>
    <row r="190" spans="1:8" ht="72" customHeight="1">
      <c r="A190" s="225" t="s">
        <v>522</v>
      </c>
      <c r="B190" s="224" t="s">
        <v>318</v>
      </c>
      <c r="C190" s="211">
        <v>1907545.8347599506</v>
      </c>
      <c r="D190" s="210">
        <v>0</v>
      </c>
      <c r="E190" s="211">
        <v>1907545.8347599506</v>
      </c>
      <c r="F190" s="211">
        <v>1017454.1652400494</v>
      </c>
      <c r="G190" s="211">
        <v>2925000</v>
      </c>
      <c r="H190" s="6"/>
    </row>
    <row r="191" spans="1:7" ht="89.25" customHeight="1">
      <c r="A191" s="214" t="s">
        <v>77</v>
      </c>
      <c r="B191" s="224" t="s">
        <v>75</v>
      </c>
      <c r="C191" s="247"/>
      <c r="D191" s="247"/>
      <c r="E191" s="247"/>
      <c r="F191" s="247"/>
      <c r="G191" s="247"/>
    </row>
    <row r="192" spans="1:8" ht="27" customHeight="1">
      <c r="A192" s="277" t="s">
        <v>20</v>
      </c>
      <c r="B192" s="296"/>
      <c r="C192" s="268">
        <v>1341024909.0584128</v>
      </c>
      <c r="D192" s="268">
        <v>1005784000.0000001</v>
      </c>
      <c r="E192" s="268">
        <v>335240909.0584127</v>
      </c>
      <c r="F192" s="268">
        <v>178812090.9415874</v>
      </c>
      <c r="G192" s="258">
        <v>1519837000.0000002</v>
      </c>
      <c r="H192" s="25"/>
    </row>
    <row r="193" spans="1:7" ht="25.5" customHeight="1">
      <c r="A193" s="276"/>
      <c r="B193" s="276"/>
      <c r="C193" s="276"/>
      <c r="D193" s="276"/>
      <c r="E193" s="276"/>
      <c r="F193" s="276"/>
      <c r="G193" s="276"/>
    </row>
    <row r="194" spans="1:7" ht="25.5" customHeight="1">
      <c r="A194" s="276"/>
      <c r="B194" s="276"/>
      <c r="C194" s="276"/>
      <c r="D194" s="276"/>
      <c r="E194" s="276"/>
      <c r="F194" s="276"/>
      <c r="G194" s="276"/>
    </row>
    <row r="195" spans="1:7" ht="25.5" customHeight="1">
      <c r="A195" s="276"/>
      <c r="B195" s="276"/>
      <c r="C195" s="276"/>
      <c r="D195" s="276"/>
      <c r="E195" s="276"/>
      <c r="F195" s="276"/>
      <c r="G195" s="276"/>
    </row>
    <row r="196" spans="1:7" ht="25.5" customHeight="1">
      <c r="A196" s="276"/>
      <c r="B196" s="276"/>
      <c r="C196" s="276"/>
      <c r="D196" s="276"/>
      <c r="E196" s="276"/>
      <c r="F196" s="276"/>
      <c r="G196" s="276"/>
    </row>
    <row r="197" spans="1:7" ht="25.5" customHeight="1">
      <c r="A197" s="276"/>
      <c r="B197" s="276"/>
      <c r="C197" s="276"/>
      <c r="D197" s="276"/>
      <c r="E197" s="276"/>
      <c r="F197" s="276"/>
      <c r="G197" s="276"/>
    </row>
    <row r="198" spans="1:8" ht="45.75" customHeight="1">
      <c r="A198" s="346" t="s">
        <v>230</v>
      </c>
      <c r="B198" s="346"/>
      <c r="C198" s="346"/>
      <c r="D198" s="346"/>
      <c r="E198" s="346"/>
      <c r="F198" s="346"/>
      <c r="G198" s="346"/>
      <c r="H198" s="38"/>
    </row>
    <row r="199" spans="1:8" ht="25.5" customHeight="1">
      <c r="A199" s="370" t="s">
        <v>16</v>
      </c>
      <c r="B199" s="370" t="s">
        <v>17</v>
      </c>
      <c r="C199" s="378" t="s">
        <v>395</v>
      </c>
      <c r="D199" s="378"/>
      <c r="E199" s="378"/>
      <c r="F199" s="191" t="s">
        <v>22</v>
      </c>
      <c r="G199" s="191" t="s">
        <v>20</v>
      </c>
      <c r="H199" s="16"/>
    </row>
    <row r="200" spans="1:8" ht="25.5" customHeight="1">
      <c r="A200" s="370"/>
      <c r="B200" s="370"/>
      <c r="C200" s="211" t="s">
        <v>20</v>
      </c>
      <c r="D200" s="210" t="s">
        <v>21</v>
      </c>
      <c r="E200" s="211" t="s">
        <v>22</v>
      </c>
      <c r="F200" s="217" t="s">
        <v>338</v>
      </c>
      <c r="G200" s="217" t="s">
        <v>396</v>
      </c>
      <c r="H200" s="6"/>
    </row>
    <row r="201" spans="1:8" ht="30">
      <c r="A201" s="214" t="s">
        <v>319</v>
      </c>
      <c r="B201" s="224"/>
      <c r="C201" s="211">
        <v>5402534521.999997</v>
      </c>
      <c r="D201" s="210">
        <v>2400000000</v>
      </c>
      <c r="E201" s="211">
        <v>3002534521.999997</v>
      </c>
      <c r="F201" s="211">
        <v>2200000000</v>
      </c>
      <c r="G201" s="211">
        <v>7602534521.999997</v>
      </c>
      <c r="H201" s="6"/>
    </row>
    <row r="202" spans="1:8" s="40" customFormat="1" ht="27" customHeight="1">
      <c r="A202" s="277" t="s">
        <v>20</v>
      </c>
      <c r="B202" s="296"/>
      <c r="C202" s="268">
        <v>5402534521.999997</v>
      </c>
      <c r="D202" s="268">
        <v>2400000000</v>
      </c>
      <c r="E202" s="268">
        <v>3002534521.999997</v>
      </c>
      <c r="F202" s="268">
        <v>2200000000</v>
      </c>
      <c r="G202" s="258">
        <v>7602534521.999997</v>
      </c>
      <c r="H202" s="25"/>
    </row>
    <row r="203" spans="1:8" s="40" customFormat="1" ht="27" customHeight="1">
      <c r="A203" s="279"/>
      <c r="B203" s="279"/>
      <c r="C203" s="273"/>
      <c r="D203" s="273"/>
      <c r="E203" s="273"/>
      <c r="F203" s="273"/>
      <c r="G203" s="273"/>
      <c r="H203" s="25"/>
    </row>
    <row r="204" spans="1:7" ht="25.5" customHeight="1">
      <c r="A204" s="276"/>
      <c r="B204" s="276"/>
      <c r="C204" s="276"/>
      <c r="D204" s="276"/>
      <c r="E204" s="276"/>
      <c r="F204" s="276"/>
      <c r="G204" s="276"/>
    </row>
    <row r="205" spans="1:8" ht="45.75" customHeight="1">
      <c r="A205" s="374" t="s">
        <v>231</v>
      </c>
      <c r="B205" s="374"/>
      <c r="C205" s="374"/>
      <c r="D205" s="374"/>
      <c r="E205" s="374"/>
      <c r="F205" s="95"/>
      <c r="G205" s="95"/>
      <c r="H205" s="38"/>
    </row>
    <row r="206" spans="1:8" ht="25.5" customHeight="1">
      <c r="A206" s="370" t="s">
        <v>16</v>
      </c>
      <c r="B206" s="370" t="s">
        <v>17</v>
      </c>
      <c r="C206" s="378" t="s">
        <v>395</v>
      </c>
      <c r="D206" s="378"/>
      <c r="E206" s="378"/>
      <c r="F206" s="191" t="s">
        <v>22</v>
      </c>
      <c r="G206" s="191" t="s">
        <v>20</v>
      </c>
      <c r="H206" s="16"/>
    </row>
    <row r="207" spans="1:8" ht="25.5" customHeight="1">
      <c r="A207" s="370"/>
      <c r="B207" s="370"/>
      <c r="C207" s="211" t="s">
        <v>20</v>
      </c>
      <c r="D207" s="210" t="s">
        <v>21</v>
      </c>
      <c r="E207" s="211" t="s">
        <v>22</v>
      </c>
      <c r="F207" s="217" t="s">
        <v>338</v>
      </c>
      <c r="G207" s="217" t="s">
        <v>396</v>
      </c>
      <c r="H207" s="6"/>
    </row>
    <row r="208" spans="1:8" ht="84" customHeight="1">
      <c r="A208" s="225" t="s">
        <v>523</v>
      </c>
      <c r="B208" s="224"/>
      <c r="C208" s="211"/>
      <c r="D208" s="210"/>
      <c r="E208" s="211">
        <v>1930000000</v>
      </c>
      <c r="F208" s="211"/>
      <c r="G208" s="211"/>
      <c r="H208" s="6"/>
    </row>
    <row r="209" spans="1:7" ht="60" customHeight="1">
      <c r="A209" s="225" t="s">
        <v>320</v>
      </c>
      <c r="B209" s="218" t="s">
        <v>321</v>
      </c>
      <c r="C209" s="297"/>
      <c r="D209" s="297"/>
      <c r="E209" s="297"/>
      <c r="F209" s="297"/>
      <c r="G209" s="297"/>
    </row>
    <row r="210" spans="1:7" ht="87" customHeight="1">
      <c r="A210" s="225" t="s">
        <v>327</v>
      </c>
      <c r="B210" s="218" t="s">
        <v>322</v>
      </c>
      <c r="C210" s="297"/>
      <c r="D210" s="297"/>
      <c r="E210" s="297"/>
      <c r="F210" s="297"/>
      <c r="G210" s="297"/>
    </row>
    <row r="211" spans="1:7" ht="60">
      <c r="A211" s="225" t="s">
        <v>323</v>
      </c>
      <c r="B211" s="218" t="s">
        <v>324</v>
      </c>
      <c r="C211" s="297"/>
      <c r="D211" s="297"/>
      <c r="E211" s="297"/>
      <c r="F211" s="297"/>
      <c r="G211" s="297"/>
    </row>
    <row r="212" spans="1:7" ht="77.25" customHeight="1">
      <c r="A212" s="225" t="s">
        <v>328</v>
      </c>
      <c r="B212" s="218" t="s">
        <v>325</v>
      </c>
      <c r="C212" s="297"/>
      <c r="D212" s="297"/>
      <c r="E212" s="297"/>
      <c r="F212" s="297"/>
      <c r="G212" s="297"/>
    </row>
    <row r="213" spans="1:8" ht="25.5" customHeight="1">
      <c r="A213" s="277" t="s">
        <v>20</v>
      </c>
      <c r="B213" s="296"/>
      <c r="C213" s="268">
        <v>4000000000</v>
      </c>
      <c r="D213" s="268">
        <v>4000000000</v>
      </c>
      <c r="E213" s="268">
        <v>0</v>
      </c>
      <c r="F213" s="268">
        <v>0</v>
      </c>
      <c r="G213" s="258">
        <v>4000000000</v>
      </c>
      <c r="H213" s="25"/>
    </row>
    <row r="214" spans="1:7" ht="25.5" customHeight="1">
      <c r="A214" s="276"/>
      <c r="B214" s="276"/>
      <c r="C214" s="276"/>
      <c r="D214" s="276"/>
      <c r="E214" s="276"/>
      <c r="F214" s="276"/>
      <c r="G214" s="276"/>
    </row>
    <row r="215" spans="1:8" ht="45.75" customHeight="1">
      <c r="A215" s="374" t="s">
        <v>232</v>
      </c>
      <c r="B215" s="374"/>
      <c r="C215" s="374"/>
      <c r="D215" s="374"/>
      <c r="E215" s="374"/>
      <c r="F215" s="95"/>
      <c r="G215" s="95"/>
      <c r="H215" s="38"/>
    </row>
    <row r="216" spans="1:8" ht="25.5" customHeight="1">
      <c r="A216" s="370" t="s">
        <v>16</v>
      </c>
      <c r="B216" s="370" t="s">
        <v>17</v>
      </c>
      <c r="C216" s="378" t="s">
        <v>395</v>
      </c>
      <c r="D216" s="378"/>
      <c r="E216" s="378"/>
      <c r="F216" s="191" t="s">
        <v>22</v>
      </c>
      <c r="G216" s="191" t="s">
        <v>20</v>
      </c>
      <c r="H216" s="16"/>
    </row>
    <row r="217" spans="1:8" ht="25.5" customHeight="1">
      <c r="A217" s="370"/>
      <c r="B217" s="370"/>
      <c r="C217" s="211" t="s">
        <v>20</v>
      </c>
      <c r="D217" s="210" t="s">
        <v>21</v>
      </c>
      <c r="E217" s="211" t="s">
        <v>22</v>
      </c>
      <c r="F217" s="217" t="s">
        <v>338</v>
      </c>
      <c r="G217" s="217" t="s">
        <v>396</v>
      </c>
      <c r="H217" s="6"/>
    </row>
    <row r="218" spans="1:8" ht="33" customHeight="1">
      <c r="A218" s="214" t="s">
        <v>524</v>
      </c>
      <c r="B218" s="224" t="s">
        <v>372</v>
      </c>
      <c r="C218" s="211"/>
      <c r="D218" s="210"/>
      <c r="E218" s="211"/>
      <c r="F218" s="211"/>
      <c r="G218" s="211"/>
      <c r="H218" s="6"/>
    </row>
    <row r="219" spans="1:7" ht="24.75" customHeight="1">
      <c r="A219" s="214" t="s">
        <v>525</v>
      </c>
      <c r="B219" s="224" t="s">
        <v>373</v>
      </c>
      <c r="C219" s="297"/>
      <c r="D219" s="297"/>
      <c r="E219" s="297"/>
      <c r="F219" s="297"/>
      <c r="G219" s="297"/>
    </row>
    <row r="220" spans="1:7" ht="24" customHeight="1">
      <c r="A220" s="214" t="s">
        <v>526</v>
      </c>
      <c r="B220" s="224" t="s">
        <v>374</v>
      </c>
      <c r="C220" s="297"/>
      <c r="D220" s="297"/>
      <c r="E220" s="297"/>
      <c r="F220" s="297"/>
      <c r="G220" s="297"/>
    </row>
    <row r="221" spans="1:8" ht="25.5" customHeight="1">
      <c r="A221" s="277" t="s">
        <v>20</v>
      </c>
      <c r="B221" s="296"/>
      <c r="C221" s="268">
        <v>81226364.11633523</v>
      </c>
      <c r="D221" s="268">
        <v>68527000</v>
      </c>
      <c r="E221" s="268">
        <v>12699364.11633522</v>
      </c>
      <c r="F221" s="268">
        <v>6773635.88366478</v>
      </c>
      <c r="G221" s="258">
        <v>88000000.00000001</v>
      </c>
      <c r="H221" s="25"/>
    </row>
    <row r="222" spans="1:7" ht="25.5" customHeight="1">
      <c r="A222" s="276"/>
      <c r="B222" s="276"/>
      <c r="C222" s="276"/>
      <c r="D222" s="276"/>
      <c r="E222" s="276"/>
      <c r="F222" s="276"/>
      <c r="G222" s="276"/>
    </row>
    <row r="223" spans="1:7" ht="25.5" customHeight="1">
      <c r="A223" s="276"/>
      <c r="B223" s="276"/>
      <c r="C223" s="276"/>
      <c r="D223" s="276"/>
      <c r="E223" s="276"/>
      <c r="F223" s="276"/>
      <c r="G223" s="276"/>
    </row>
    <row r="224" spans="1:7" ht="25.5" customHeight="1">
      <c r="A224" s="276"/>
      <c r="B224" s="276"/>
      <c r="C224" s="276"/>
      <c r="D224" s="276"/>
      <c r="E224" s="276"/>
      <c r="F224" s="276"/>
      <c r="G224" s="276"/>
    </row>
    <row r="225" spans="1:7" ht="25.5" customHeight="1">
      <c r="A225" s="276"/>
      <c r="B225" s="276"/>
      <c r="C225" s="276"/>
      <c r="D225" s="276"/>
      <c r="E225" s="276"/>
      <c r="F225" s="276"/>
      <c r="G225" s="276"/>
    </row>
    <row r="226" spans="1:8" ht="45.75" customHeight="1">
      <c r="A226" s="346" t="s">
        <v>233</v>
      </c>
      <c r="B226" s="346"/>
      <c r="C226" s="346"/>
      <c r="D226" s="346"/>
      <c r="E226" s="346"/>
      <c r="F226" s="346"/>
      <c r="G226" s="346"/>
      <c r="H226" s="38"/>
    </row>
    <row r="227" spans="1:8" ht="25.5" customHeight="1">
      <c r="A227" s="370" t="s">
        <v>16</v>
      </c>
      <c r="B227" s="370" t="s">
        <v>17</v>
      </c>
      <c r="C227" s="378" t="s">
        <v>395</v>
      </c>
      <c r="D227" s="378"/>
      <c r="E227" s="378"/>
      <c r="F227" s="191" t="s">
        <v>22</v>
      </c>
      <c r="G227" s="191" t="s">
        <v>20</v>
      </c>
      <c r="H227" s="16"/>
    </row>
    <row r="228" spans="1:8" ht="25.5" customHeight="1">
      <c r="A228" s="370"/>
      <c r="B228" s="370"/>
      <c r="C228" s="211" t="s">
        <v>20</v>
      </c>
      <c r="D228" s="210" t="s">
        <v>21</v>
      </c>
      <c r="E228" s="211" t="s">
        <v>22</v>
      </c>
      <c r="F228" s="217" t="s">
        <v>338</v>
      </c>
      <c r="G228" s="217" t="s">
        <v>396</v>
      </c>
      <c r="H228" s="6"/>
    </row>
    <row r="229" spans="1:8" ht="45" customHeight="1">
      <c r="A229" s="214" t="s">
        <v>527</v>
      </c>
      <c r="B229" s="218" t="s">
        <v>375</v>
      </c>
      <c r="C229" s="211">
        <v>50000000</v>
      </c>
      <c r="D229" s="210">
        <v>0</v>
      </c>
      <c r="E229" s="211">
        <v>50000000</v>
      </c>
      <c r="F229" s="211">
        <v>0</v>
      </c>
      <c r="G229" s="211">
        <v>50000000</v>
      </c>
      <c r="H229" s="6"/>
    </row>
    <row r="230" spans="1:8" ht="45">
      <c r="A230" s="214" t="s">
        <v>528</v>
      </c>
      <c r="B230" s="218" t="s">
        <v>376</v>
      </c>
      <c r="C230" s="211">
        <v>26521524.221401542</v>
      </c>
      <c r="D230" s="210">
        <v>20000000</v>
      </c>
      <c r="E230" s="211">
        <v>6521524.221401541</v>
      </c>
      <c r="F230" s="211">
        <v>3478475.7785984594</v>
      </c>
      <c r="G230" s="211">
        <v>30000000</v>
      </c>
      <c r="H230" s="6"/>
    </row>
    <row r="231" spans="1:8" ht="27" customHeight="1">
      <c r="A231" s="277" t="s">
        <v>20</v>
      </c>
      <c r="B231" s="296"/>
      <c r="C231" s="268">
        <v>76521524.22140154</v>
      </c>
      <c r="D231" s="268">
        <v>20000000</v>
      </c>
      <c r="E231" s="268">
        <v>56521524.22140154</v>
      </c>
      <c r="F231" s="268">
        <v>3478475.7785984594</v>
      </c>
      <c r="G231" s="258">
        <v>80000000</v>
      </c>
      <c r="H231" s="25"/>
    </row>
    <row r="232" spans="1:7" ht="25.5" customHeight="1">
      <c r="A232" s="276"/>
      <c r="B232" s="276"/>
      <c r="C232" s="276"/>
      <c r="D232" s="276"/>
      <c r="E232" s="276"/>
      <c r="F232" s="276"/>
      <c r="G232" s="276"/>
    </row>
    <row r="233" spans="1:7" ht="25.5" customHeight="1">
      <c r="A233" s="276"/>
      <c r="B233" s="276"/>
      <c r="C233" s="276"/>
      <c r="D233" s="276"/>
      <c r="E233" s="276"/>
      <c r="F233" s="276"/>
      <c r="G233" s="276"/>
    </row>
    <row r="234" spans="1:7" ht="25.5" customHeight="1">
      <c r="A234" s="276"/>
      <c r="B234" s="276"/>
      <c r="C234" s="276"/>
      <c r="D234" s="276"/>
      <c r="E234" s="276"/>
      <c r="F234" s="276"/>
      <c r="G234" s="276"/>
    </row>
    <row r="235" spans="1:7" ht="25.5" customHeight="1">
      <c r="A235" s="276"/>
      <c r="B235" s="276"/>
      <c r="C235" s="276"/>
      <c r="D235" s="276"/>
      <c r="E235" s="276"/>
      <c r="F235" s="276"/>
      <c r="G235" s="276"/>
    </row>
    <row r="236" spans="1:7" ht="25.5" customHeight="1">
      <c r="A236" s="276"/>
      <c r="B236" s="276"/>
      <c r="C236" s="276"/>
      <c r="D236" s="276"/>
      <c r="E236" s="276"/>
      <c r="F236" s="276"/>
      <c r="G236" s="276"/>
    </row>
    <row r="237" spans="1:7" ht="25.5" customHeight="1">
      <c r="A237" s="276"/>
      <c r="B237" s="276"/>
      <c r="C237" s="276"/>
      <c r="D237" s="276"/>
      <c r="E237" s="276"/>
      <c r="F237" s="276"/>
      <c r="G237" s="276"/>
    </row>
    <row r="238" spans="1:7" ht="25.5" customHeight="1">
      <c r="A238" s="276"/>
      <c r="B238" s="276"/>
      <c r="C238" s="276"/>
      <c r="D238" s="276"/>
      <c r="E238" s="276"/>
      <c r="F238" s="276"/>
      <c r="G238" s="276"/>
    </row>
    <row r="239" spans="1:8" ht="45.75" customHeight="1">
      <c r="A239" s="374" t="s">
        <v>234</v>
      </c>
      <c r="B239" s="374"/>
      <c r="C239" s="374"/>
      <c r="D239" s="374"/>
      <c r="E239" s="374"/>
      <c r="F239" s="95"/>
      <c r="G239" s="95"/>
      <c r="H239" s="38"/>
    </row>
    <row r="240" spans="1:8" ht="25.5" customHeight="1">
      <c r="A240" s="370" t="s">
        <v>16</v>
      </c>
      <c r="B240" s="370" t="s">
        <v>17</v>
      </c>
      <c r="C240" s="378" t="s">
        <v>395</v>
      </c>
      <c r="D240" s="378"/>
      <c r="E240" s="378"/>
      <c r="F240" s="191" t="s">
        <v>22</v>
      </c>
      <c r="G240" s="191" t="s">
        <v>20</v>
      </c>
      <c r="H240" s="16"/>
    </row>
    <row r="241" spans="1:8" ht="25.5" customHeight="1">
      <c r="A241" s="370"/>
      <c r="B241" s="370"/>
      <c r="C241" s="211" t="s">
        <v>20</v>
      </c>
      <c r="D241" s="210" t="s">
        <v>21</v>
      </c>
      <c r="E241" s="211" t="s">
        <v>22</v>
      </c>
      <c r="F241" s="217" t="s">
        <v>338</v>
      </c>
      <c r="G241" s="217" t="s">
        <v>396</v>
      </c>
      <c r="H241" s="6"/>
    </row>
    <row r="242" spans="1:8" ht="45.75" customHeight="1">
      <c r="A242" s="225" t="s">
        <v>377</v>
      </c>
      <c r="B242" s="224" t="s">
        <v>378</v>
      </c>
      <c r="C242" s="211">
        <v>70800000</v>
      </c>
      <c r="D242" s="210">
        <v>70000000</v>
      </c>
      <c r="E242" s="211">
        <v>800000</v>
      </c>
      <c r="F242" s="211">
        <v>23600000</v>
      </c>
      <c r="G242" s="211">
        <v>94400000</v>
      </c>
      <c r="H242" s="6"/>
    </row>
    <row r="243" spans="1:8" ht="43.5" customHeight="1">
      <c r="A243" s="225" t="s">
        <v>379</v>
      </c>
      <c r="B243" s="224" t="s">
        <v>380</v>
      </c>
      <c r="C243" s="211">
        <v>389943000</v>
      </c>
      <c r="D243" s="210">
        <v>0</v>
      </c>
      <c r="E243" s="211">
        <v>389943000</v>
      </c>
      <c r="F243" s="211">
        <v>389943000</v>
      </c>
      <c r="G243" s="211">
        <v>779886000</v>
      </c>
      <c r="H243" s="6"/>
    </row>
    <row r="244" spans="1:8" ht="40.5" customHeight="1">
      <c r="A244" s="225" t="s">
        <v>381</v>
      </c>
      <c r="B244" s="224" t="s">
        <v>382</v>
      </c>
      <c r="C244" s="211">
        <v>0</v>
      </c>
      <c r="D244" s="210">
        <v>0</v>
      </c>
      <c r="E244" s="211">
        <v>0</v>
      </c>
      <c r="F244" s="211">
        <v>2103000000</v>
      </c>
      <c r="G244" s="211">
        <v>2103000000</v>
      </c>
      <c r="H244" s="6"/>
    </row>
    <row r="245" spans="1:8" ht="27" customHeight="1">
      <c r="A245" s="277" t="s">
        <v>20</v>
      </c>
      <c r="B245" s="296"/>
      <c r="C245" s="268">
        <v>460743000</v>
      </c>
      <c r="D245" s="268">
        <v>70000000</v>
      </c>
      <c r="E245" s="268">
        <v>390743000</v>
      </c>
      <c r="F245" s="268">
        <v>2516543000</v>
      </c>
      <c r="G245" s="258">
        <v>2977286000</v>
      </c>
      <c r="H245" s="25"/>
    </row>
    <row r="246" spans="1:7" ht="25.5" customHeight="1">
      <c r="A246" s="276"/>
      <c r="B246" s="276"/>
      <c r="C246" s="276"/>
      <c r="D246" s="276"/>
      <c r="E246" s="276"/>
      <c r="F246" s="276"/>
      <c r="G246" s="276"/>
    </row>
    <row r="247" spans="1:8" ht="45.75" customHeight="1">
      <c r="A247" s="346" t="s">
        <v>235</v>
      </c>
      <c r="B247" s="346"/>
      <c r="C247" s="346"/>
      <c r="D247" s="346"/>
      <c r="E247" s="346"/>
      <c r="F247" s="346"/>
      <c r="G247" s="346"/>
      <c r="H247" s="38"/>
    </row>
    <row r="248" spans="1:8" ht="25.5" customHeight="1">
      <c r="A248" s="370" t="s">
        <v>16</v>
      </c>
      <c r="B248" s="370" t="s">
        <v>17</v>
      </c>
      <c r="C248" s="378" t="s">
        <v>395</v>
      </c>
      <c r="D248" s="378"/>
      <c r="E248" s="378"/>
      <c r="F248" s="191" t="s">
        <v>22</v>
      </c>
      <c r="G248" s="191" t="s">
        <v>20</v>
      </c>
      <c r="H248" s="16"/>
    </row>
    <row r="249" spans="1:8" ht="25.5" customHeight="1">
      <c r="A249" s="370"/>
      <c r="B249" s="370"/>
      <c r="C249" s="211" t="s">
        <v>20</v>
      </c>
      <c r="D249" s="210" t="s">
        <v>21</v>
      </c>
      <c r="E249" s="211" t="s">
        <v>22</v>
      </c>
      <c r="F249" s="217" t="s">
        <v>338</v>
      </c>
      <c r="G249" s="217" t="s">
        <v>396</v>
      </c>
      <c r="H249" s="6"/>
    </row>
    <row r="250" spans="1:8" ht="67.5" customHeight="1">
      <c r="A250" s="225" t="s">
        <v>383</v>
      </c>
      <c r="B250" s="224" t="s">
        <v>384</v>
      </c>
      <c r="C250" s="211">
        <v>82641466.71231844</v>
      </c>
      <c r="D250" s="210">
        <v>21600000.000000004</v>
      </c>
      <c r="E250" s="211">
        <v>61041466.71231842</v>
      </c>
      <c r="F250" s="211">
        <v>32558533.28768158</v>
      </c>
      <c r="G250" s="211">
        <v>115200000.00000001</v>
      </c>
      <c r="H250" s="6"/>
    </row>
    <row r="251" spans="1:8" ht="23.25" customHeight="1">
      <c r="A251" s="280" t="s">
        <v>20</v>
      </c>
      <c r="B251" s="296"/>
      <c r="C251" s="268">
        <v>82641466.71231844</v>
      </c>
      <c r="D251" s="268">
        <v>21600000.000000004</v>
      </c>
      <c r="E251" s="268">
        <v>61041466.71231842</v>
      </c>
      <c r="F251" s="268">
        <v>32558533.28768158</v>
      </c>
      <c r="G251" s="258">
        <v>115200000.00000001</v>
      </c>
      <c r="H251" s="25"/>
    </row>
    <row r="252" spans="1:7" ht="25.5" customHeight="1">
      <c r="A252" s="276"/>
      <c r="B252" s="276"/>
      <c r="C252" s="276"/>
      <c r="D252" s="276"/>
      <c r="E252" s="276"/>
      <c r="F252" s="276"/>
      <c r="G252" s="276"/>
    </row>
    <row r="253" spans="1:7" ht="25.5" customHeight="1">
      <c r="A253" s="276"/>
      <c r="B253" s="276"/>
      <c r="C253" s="276"/>
      <c r="D253" s="276"/>
      <c r="E253" s="276"/>
      <c r="F253" s="276"/>
      <c r="G253" s="276"/>
    </row>
    <row r="254" spans="1:7" ht="25.5" customHeight="1">
      <c r="A254" s="276"/>
      <c r="B254" s="276"/>
      <c r="C254" s="276"/>
      <c r="D254" s="276"/>
      <c r="E254" s="276"/>
      <c r="F254" s="276"/>
      <c r="G254" s="276"/>
    </row>
    <row r="255" spans="1:7" ht="25.5" customHeight="1">
      <c r="A255" s="276"/>
      <c r="B255" s="276"/>
      <c r="C255" s="276"/>
      <c r="D255" s="276"/>
      <c r="E255" s="276"/>
      <c r="F255" s="276"/>
      <c r="G255" s="276"/>
    </row>
    <row r="256" spans="1:7" ht="25.5" customHeight="1">
      <c r="A256" s="276"/>
      <c r="B256" s="276"/>
      <c r="C256" s="276"/>
      <c r="D256" s="276"/>
      <c r="E256" s="276"/>
      <c r="F256" s="276"/>
      <c r="G256" s="276"/>
    </row>
    <row r="257" spans="1:7" ht="25.5" customHeight="1">
      <c r="A257" s="276"/>
      <c r="B257" s="276"/>
      <c r="C257" s="276"/>
      <c r="D257" s="276"/>
      <c r="E257" s="276"/>
      <c r="F257" s="276"/>
      <c r="G257" s="276"/>
    </row>
    <row r="258" spans="1:7" ht="25.5" customHeight="1">
      <c r="A258" s="276"/>
      <c r="B258" s="276"/>
      <c r="C258" s="276"/>
      <c r="D258" s="276"/>
      <c r="E258" s="276"/>
      <c r="F258" s="276"/>
      <c r="G258" s="276"/>
    </row>
    <row r="259" spans="1:7" ht="25.5" customHeight="1">
      <c r="A259" s="276"/>
      <c r="B259" s="276"/>
      <c r="C259" s="276"/>
      <c r="D259" s="276"/>
      <c r="E259" s="276"/>
      <c r="F259" s="276"/>
      <c r="G259" s="276"/>
    </row>
    <row r="260" spans="1:7" ht="25.5" customHeight="1">
      <c r="A260" s="276"/>
      <c r="B260" s="276"/>
      <c r="C260" s="276"/>
      <c r="D260" s="276"/>
      <c r="E260" s="276"/>
      <c r="F260" s="276"/>
      <c r="G260" s="276"/>
    </row>
    <row r="261" spans="1:8" ht="45.75" customHeight="1">
      <c r="A261" s="346" t="s">
        <v>236</v>
      </c>
      <c r="B261" s="346"/>
      <c r="C261" s="346"/>
      <c r="D261" s="346"/>
      <c r="E261" s="346"/>
      <c r="F261" s="346"/>
      <c r="G261" s="346"/>
      <c r="H261" s="38"/>
    </row>
    <row r="262" spans="1:8" ht="25.5" customHeight="1">
      <c r="A262" s="370" t="s">
        <v>16</v>
      </c>
      <c r="B262" s="370" t="s">
        <v>17</v>
      </c>
      <c r="C262" s="378" t="s">
        <v>395</v>
      </c>
      <c r="D262" s="378"/>
      <c r="E262" s="378"/>
      <c r="F262" s="191" t="s">
        <v>22</v>
      </c>
      <c r="G262" s="191" t="s">
        <v>20</v>
      </c>
      <c r="H262" s="16"/>
    </row>
    <row r="263" spans="1:8" ht="25.5" customHeight="1">
      <c r="A263" s="370"/>
      <c r="B263" s="370"/>
      <c r="C263" s="211" t="s">
        <v>20</v>
      </c>
      <c r="D263" s="210" t="s">
        <v>21</v>
      </c>
      <c r="E263" s="211" t="s">
        <v>22</v>
      </c>
      <c r="F263" s="217" t="s">
        <v>338</v>
      </c>
      <c r="G263" s="217" t="s">
        <v>396</v>
      </c>
      <c r="H263" s="6"/>
    </row>
    <row r="264" spans="1:8" ht="53.25" customHeight="1">
      <c r="A264" s="214" t="s">
        <v>385</v>
      </c>
      <c r="B264" s="224" t="s">
        <v>386</v>
      </c>
      <c r="C264" s="211">
        <v>5482000.000000001</v>
      </c>
      <c r="D264" s="210">
        <v>5482000.000000001</v>
      </c>
      <c r="E264" s="211">
        <v>0</v>
      </c>
      <c r="F264" s="211">
        <v>0</v>
      </c>
      <c r="G264" s="211">
        <v>5482000.000000001</v>
      </c>
      <c r="H264" s="6"/>
    </row>
    <row r="265" spans="1:8" ht="27" customHeight="1">
      <c r="A265" s="214" t="s">
        <v>387</v>
      </c>
      <c r="B265" s="224" t="s">
        <v>388</v>
      </c>
      <c r="C265" s="211">
        <v>10000000</v>
      </c>
      <c r="D265" s="210">
        <v>0</v>
      </c>
      <c r="E265" s="211">
        <v>10000000</v>
      </c>
      <c r="F265" s="211">
        <v>0</v>
      </c>
      <c r="G265" s="211">
        <v>10000000</v>
      </c>
      <c r="H265" s="6"/>
    </row>
    <row r="266" spans="1:8" ht="25.5" customHeight="1">
      <c r="A266" s="277" t="s">
        <v>20</v>
      </c>
      <c r="B266" s="296"/>
      <c r="C266" s="268">
        <v>15482000</v>
      </c>
      <c r="D266" s="268">
        <v>5482000.000000001</v>
      </c>
      <c r="E266" s="268">
        <v>10000000</v>
      </c>
      <c r="F266" s="268">
        <v>0</v>
      </c>
      <c r="G266" s="258">
        <v>15482000</v>
      </c>
      <c r="H266" s="25"/>
    </row>
    <row r="267" spans="1:7" ht="25.5" customHeight="1">
      <c r="A267" s="276"/>
      <c r="B267" s="276"/>
      <c r="C267" s="276"/>
      <c r="D267" s="276"/>
      <c r="E267" s="276"/>
      <c r="F267" s="276"/>
      <c r="G267" s="276"/>
    </row>
    <row r="268" spans="1:7" ht="25.5" customHeight="1">
      <c r="A268" s="276"/>
      <c r="B268" s="276"/>
      <c r="C268" s="276"/>
      <c r="D268" s="276"/>
      <c r="E268" s="276"/>
      <c r="F268" s="276"/>
      <c r="G268" s="276"/>
    </row>
    <row r="269" spans="1:7" ht="25.5" customHeight="1">
      <c r="A269" s="276"/>
      <c r="B269" s="276"/>
      <c r="C269" s="276"/>
      <c r="D269" s="276"/>
      <c r="E269" s="276"/>
      <c r="F269" s="276"/>
      <c r="G269" s="276"/>
    </row>
    <row r="270" spans="1:8" ht="45.75" customHeight="1">
      <c r="A270" s="374" t="s">
        <v>237</v>
      </c>
      <c r="B270" s="374"/>
      <c r="C270" s="374"/>
      <c r="D270" s="374"/>
      <c r="E270" s="374"/>
      <c r="F270" s="95"/>
      <c r="G270" s="95"/>
      <c r="H270" s="38"/>
    </row>
    <row r="271" spans="1:8" ht="25.5" customHeight="1">
      <c r="A271" s="370" t="s">
        <v>16</v>
      </c>
      <c r="B271" s="370" t="s">
        <v>17</v>
      </c>
      <c r="C271" s="378" t="s">
        <v>395</v>
      </c>
      <c r="D271" s="378"/>
      <c r="E271" s="378"/>
      <c r="F271" s="191" t="s">
        <v>22</v>
      </c>
      <c r="G271" s="191" t="s">
        <v>20</v>
      </c>
      <c r="H271" s="16"/>
    </row>
    <row r="272" spans="1:8" ht="25.5" customHeight="1">
      <c r="A272" s="370"/>
      <c r="B272" s="370"/>
      <c r="C272" s="211" t="s">
        <v>20</v>
      </c>
      <c r="D272" s="210" t="s">
        <v>21</v>
      </c>
      <c r="E272" s="211" t="s">
        <v>22</v>
      </c>
      <c r="F272" s="217" t="s">
        <v>338</v>
      </c>
      <c r="G272" s="217" t="s">
        <v>396</v>
      </c>
      <c r="H272" s="6"/>
    </row>
    <row r="273" spans="1:8" ht="60">
      <c r="A273" s="214" t="s">
        <v>329</v>
      </c>
      <c r="B273" s="224"/>
      <c r="C273" s="211"/>
      <c r="D273" s="210"/>
      <c r="E273" s="211"/>
      <c r="F273" s="211"/>
      <c r="G273" s="211"/>
      <c r="H273" s="6"/>
    </row>
    <row r="274" spans="1:8" ht="45">
      <c r="A274" s="214" t="s">
        <v>330</v>
      </c>
      <c r="B274" s="224"/>
      <c r="C274" s="211"/>
      <c r="D274" s="210"/>
      <c r="E274" s="211"/>
      <c r="F274" s="211"/>
      <c r="G274" s="211"/>
      <c r="H274" s="6"/>
    </row>
    <row r="275" spans="1:8" ht="25.5" customHeight="1">
      <c r="A275" s="277" t="s">
        <v>20</v>
      </c>
      <c r="B275" s="296"/>
      <c r="C275" s="268">
        <v>15000000</v>
      </c>
      <c r="D275" s="268">
        <v>15000000</v>
      </c>
      <c r="E275" s="268">
        <v>0</v>
      </c>
      <c r="F275" s="268">
        <v>0</v>
      </c>
      <c r="G275" s="258">
        <v>15000000</v>
      </c>
      <c r="H275" s="25"/>
    </row>
    <row r="276" spans="1:7" ht="25.5" customHeight="1">
      <c r="A276" s="276"/>
      <c r="B276" s="276"/>
      <c r="C276" s="276"/>
      <c r="D276" s="276"/>
      <c r="E276" s="276"/>
      <c r="F276" s="276"/>
      <c r="G276" s="276"/>
    </row>
    <row r="277" spans="1:7" ht="25.5" customHeight="1">
      <c r="A277" s="276"/>
      <c r="B277" s="276"/>
      <c r="C277" s="276"/>
      <c r="D277" s="276"/>
      <c r="E277" s="276"/>
      <c r="F277" s="276"/>
      <c r="G277" s="276"/>
    </row>
    <row r="278" spans="1:7" ht="25.5" customHeight="1">
      <c r="A278" s="276"/>
      <c r="B278" s="276"/>
      <c r="C278" s="276"/>
      <c r="D278" s="276"/>
      <c r="E278" s="276"/>
      <c r="F278" s="276"/>
      <c r="G278" s="276"/>
    </row>
    <row r="279" spans="1:7" ht="25.5" customHeight="1">
      <c r="A279" s="276"/>
      <c r="B279" s="276"/>
      <c r="C279" s="276"/>
      <c r="D279" s="276"/>
      <c r="E279" s="276"/>
      <c r="F279" s="276"/>
      <c r="G279" s="276"/>
    </row>
    <row r="280" spans="1:7" ht="25.5" customHeight="1">
      <c r="A280" s="276"/>
      <c r="B280" s="276"/>
      <c r="C280" s="276"/>
      <c r="D280" s="276"/>
      <c r="E280" s="276"/>
      <c r="F280" s="276"/>
      <c r="G280" s="276"/>
    </row>
    <row r="281" spans="1:7" ht="25.5" customHeight="1">
      <c r="A281" s="276"/>
      <c r="B281" s="276"/>
      <c r="C281" s="276"/>
      <c r="D281" s="276"/>
      <c r="E281" s="276"/>
      <c r="F281" s="276"/>
      <c r="G281" s="276"/>
    </row>
    <row r="282" spans="1:7" ht="25.5" customHeight="1">
      <c r="A282" s="276"/>
      <c r="B282" s="276"/>
      <c r="C282" s="276"/>
      <c r="D282" s="276"/>
      <c r="E282" s="276"/>
      <c r="F282" s="276"/>
      <c r="G282" s="276"/>
    </row>
    <row r="283" spans="1:8" ht="45.75" customHeight="1">
      <c r="A283" s="346" t="s">
        <v>238</v>
      </c>
      <c r="B283" s="346"/>
      <c r="C283" s="346"/>
      <c r="D283" s="346"/>
      <c r="E283" s="346"/>
      <c r="F283" s="346"/>
      <c r="G283" s="346"/>
      <c r="H283" s="38"/>
    </row>
    <row r="284" spans="1:8" ht="25.5" customHeight="1">
      <c r="A284" s="370" t="s">
        <v>16</v>
      </c>
      <c r="B284" s="370" t="s">
        <v>17</v>
      </c>
      <c r="C284" s="378" t="s">
        <v>395</v>
      </c>
      <c r="D284" s="378"/>
      <c r="E284" s="378"/>
      <c r="F284" s="191" t="s">
        <v>22</v>
      </c>
      <c r="G284" s="191" t="s">
        <v>20</v>
      </c>
      <c r="H284" s="16"/>
    </row>
    <row r="285" spans="1:8" ht="25.5" customHeight="1">
      <c r="A285" s="370"/>
      <c r="B285" s="370"/>
      <c r="C285" s="211" t="s">
        <v>20</v>
      </c>
      <c r="D285" s="210" t="s">
        <v>21</v>
      </c>
      <c r="E285" s="211" t="s">
        <v>22</v>
      </c>
      <c r="F285" s="217" t="s">
        <v>338</v>
      </c>
      <c r="G285" s="217" t="s">
        <v>396</v>
      </c>
      <c r="H285" s="6"/>
    </row>
    <row r="286" spans="1:8" ht="52.5" customHeight="1">
      <c r="A286" s="225" t="s">
        <v>331</v>
      </c>
      <c r="B286" s="224"/>
      <c r="C286" s="211"/>
      <c r="D286" s="210"/>
      <c r="E286" s="211"/>
      <c r="F286" s="211"/>
      <c r="G286" s="211"/>
      <c r="H286" s="6"/>
    </row>
    <row r="287" spans="1:8" ht="78.75" customHeight="1">
      <c r="A287" s="225" t="s">
        <v>341</v>
      </c>
      <c r="B287" s="297"/>
      <c r="C287" s="211"/>
      <c r="D287" s="210"/>
      <c r="E287" s="211"/>
      <c r="F287" s="211"/>
      <c r="G287" s="211"/>
      <c r="H287" s="6"/>
    </row>
    <row r="288" spans="1:8" ht="63" customHeight="1">
      <c r="A288" s="225" t="s">
        <v>342</v>
      </c>
      <c r="B288" s="224"/>
      <c r="C288" s="211"/>
      <c r="D288" s="210"/>
      <c r="E288" s="211"/>
      <c r="F288" s="211"/>
      <c r="G288" s="211"/>
      <c r="H288" s="6"/>
    </row>
    <row r="289" spans="1:8" ht="25.5" customHeight="1">
      <c r="A289" s="277" t="s">
        <v>20</v>
      </c>
      <c r="B289" s="277"/>
      <c r="C289" s="401" t="s">
        <v>266</v>
      </c>
      <c r="D289" s="401"/>
      <c r="E289" s="401"/>
      <c r="F289" s="277"/>
      <c r="G289" s="277"/>
      <c r="H289" s="25"/>
    </row>
    <row r="290" spans="1:7" ht="25.5" customHeight="1">
      <c r="A290" s="276"/>
      <c r="B290" s="276"/>
      <c r="C290" s="276"/>
      <c r="D290" s="276"/>
      <c r="E290" s="276"/>
      <c r="F290" s="276"/>
      <c r="G290" s="276"/>
    </row>
    <row r="291" spans="1:8" ht="54" customHeight="1">
      <c r="A291" s="346" t="s">
        <v>239</v>
      </c>
      <c r="B291" s="346"/>
      <c r="C291" s="346"/>
      <c r="D291" s="346"/>
      <c r="E291" s="346"/>
      <c r="F291" s="346"/>
      <c r="G291" s="346"/>
      <c r="H291" s="38"/>
    </row>
    <row r="292" spans="1:8" ht="25.5" customHeight="1">
      <c r="A292" s="370" t="s">
        <v>16</v>
      </c>
      <c r="B292" s="370" t="s">
        <v>17</v>
      </c>
      <c r="C292" s="378" t="s">
        <v>395</v>
      </c>
      <c r="D292" s="378"/>
      <c r="E292" s="378"/>
      <c r="F292" s="191" t="s">
        <v>22</v>
      </c>
      <c r="G292" s="191" t="s">
        <v>20</v>
      </c>
      <c r="H292" s="16"/>
    </row>
    <row r="293" spans="1:8" ht="25.5" customHeight="1">
      <c r="A293" s="370"/>
      <c r="B293" s="370"/>
      <c r="C293" s="211" t="s">
        <v>20</v>
      </c>
      <c r="D293" s="210" t="s">
        <v>21</v>
      </c>
      <c r="E293" s="211" t="s">
        <v>22</v>
      </c>
      <c r="F293" s="217" t="s">
        <v>338</v>
      </c>
      <c r="G293" s="217" t="s">
        <v>396</v>
      </c>
      <c r="H293" s="6"/>
    </row>
    <row r="294" spans="1:8" ht="78.75" customHeight="1">
      <c r="A294" s="225" t="s">
        <v>105</v>
      </c>
      <c r="B294" s="218" t="s">
        <v>106</v>
      </c>
      <c r="C294" s="211">
        <v>450000000.00000006</v>
      </c>
      <c r="D294" s="210">
        <v>450000000.00000006</v>
      </c>
      <c r="E294" s="211">
        <v>0</v>
      </c>
      <c r="F294" s="211">
        <v>0</v>
      </c>
      <c r="G294" s="211">
        <v>450000000.00000006</v>
      </c>
      <c r="H294" s="6"/>
    </row>
    <row r="295" spans="1:8" ht="60">
      <c r="A295" s="225" t="s">
        <v>107</v>
      </c>
      <c r="B295" s="218" t="s">
        <v>108</v>
      </c>
      <c r="C295" s="211">
        <v>1185120000.0000002</v>
      </c>
      <c r="D295" s="210">
        <v>1185120000.0000002</v>
      </c>
      <c r="E295" s="211">
        <v>0</v>
      </c>
      <c r="F295" s="211">
        <v>0</v>
      </c>
      <c r="G295" s="211">
        <v>1185120000.0000002</v>
      </c>
      <c r="H295" s="6"/>
    </row>
    <row r="296" spans="1:8" ht="64.5" customHeight="1">
      <c r="A296" s="225" t="s">
        <v>99</v>
      </c>
      <c r="B296" s="218" t="s">
        <v>109</v>
      </c>
      <c r="C296" s="211">
        <v>704347826.0869567</v>
      </c>
      <c r="D296" s="210">
        <v>0</v>
      </c>
      <c r="E296" s="211">
        <v>704347826.0869567</v>
      </c>
      <c r="F296" s="211">
        <v>375652173.9130434</v>
      </c>
      <c r="G296" s="211">
        <v>1080000000</v>
      </c>
      <c r="H296" s="6"/>
    </row>
    <row r="297" spans="1:8" ht="43.5" customHeight="1">
      <c r="A297" s="225" t="s">
        <v>96</v>
      </c>
      <c r="B297" s="218" t="s">
        <v>110</v>
      </c>
      <c r="C297" s="211">
        <v>260869565.21739125</v>
      </c>
      <c r="D297" s="210">
        <v>0</v>
      </c>
      <c r="E297" s="211">
        <v>260869565.21739125</v>
      </c>
      <c r="F297" s="211">
        <v>139130434.7826087</v>
      </c>
      <c r="G297" s="211">
        <v>399999999.99999994</v>
      </c>
      <c r="H297" s="6"/>
    </row>
    <row r="298" spans="1:8" ht="55.5" customHeight="1">
      <c r="A298" s="225" t="s">
        <v>111</v>
      </c>
      <c r="B298" s="218" t="s">
        <v>112</v>
      </c>
      <c r="C298" s="211">
        <v>902400000</v>
      </c>
      <c r="D298" s="210">
        <v>279744000</v>
      </c>
      <c r="E298" s="211">
        <v>622656000</v>
      </c>
      <c r="F298" s="211">
        <v>0</v>
      </c>
      <c r="G298" s="211">
        <v>902400000</v>
      </c>
      <c r="H298" s="6"/>
    </row>
    <row r="299" spans="1:8" s="32" customFormat="1" ht="27" customHeight="1">
      <c r="A299" s="277" t="s">
        <v>20</v>
      </c>
      <c r="B299" s="296"/>
      <c r="C299" s="268">
        <v>3502737391.304348</v>
      </c>
      <c r="D299" s="268">
        <v>1914864000</v>
      </c>
      <c r="E299" s="268">
        <v>1587873391.304348</v>
      </c>
      <c r="F299" s="268">
        <v>514782608.69565207</v>
      </c>
      <c r="G299" s="258">
        <v>4017520000</v>
      </c>
      <c r="H299" s="25"/>
    </row>
    <row r="304" spans="1:2" ht="25.5" customHeight="1">
      <c r="A304" s="55"/>
      <c r="B304" s="7"/>
    </row>
  </sheetData>
  <sheetProtection/>
  <mergeCells count="114">
    <mergeCell ref="C289:E289"/>
    <mergeCell ref="A131:G131"/>
    <mergeCell ref="A152:G152"/>
    <mergeCell ref="A226:G226"/>
    <mergeCell ref="A132:A133"/>
    <mergeCell ref="B132:B133"/>
    <mergeCell ref="C132:E132"/>
    <mergeCell ref="C164:E164"/>
    <mergeCell ref="A142:E142"/>
    <mergeCell ref="A3:G3"/>
    <mergeCell ref="A115:G115"/>
    <mergeCell ref="A49:G49"/>
    <mergeCell ref="A39:A40"/>
    <mergeCell ref="B39:B40"/>
    <mergeCell ref="C39:E39"/>
    <mergeCell ref="A16:G16"/>
    <mergeCell ref="A4:A5"/>
    <mergeCell ref="B4:B5"/>
    <mergeCell ref="C4:E4"/>
    <mergeCell ref="B57:B58"/>
    <mergeCell ref="C57:E57"/>
    <mergeCell ref="A56:G56"/>
    <mergeCell ref="A50:A51"/>
    <mergeCell ref="B50:B51"/>
    <mergeCell ref="A38:G38"/>
    <mergeCell ref="A17:A18"/>
    <mergeCell ref="B17:B18"/>
    <mergeCell ref="C17:E17"/>
    <mergeCell ref="C50:E50"/>
    <mergeCell ref="A73:A74"/>
    <mergeCell ref="B73:B74"/>
    <mergeCell ref="C73:E73"/>
    <mergeCell ref="A72:G72"/>
    <mergeCell ref="A64:E64"/>
    <mergeCell ref="A65:A66"/>
    <mergeCell ref="B65:B66"/>
    <mergeCell ref="C65:E65"/>
    <mergeCell ref="A57:A58"/>
    <mergeCell ref="A85:G85"/>
    <mergeCell ref="A79:E79"/>
    <mergeCell ref="A80:A81"/>
    <mergeCell ref="B80:B81"/>
    <mergeCell ref="C80:E80"/>
    <mergeCell ref="A92:G92"/>
    <mergeCell ref="A86:A87"/>
    <mergeCell ref="B86:B87"/>
    <mergeCell ref="C86:E86"/>
    <mergeCell ref="A102:G102"/>
    <mergeCell ref="A93:A94"/>
    <mergeCell ref="B93:B94"/>
    <mergeCell ref="C93:E93"/>
    <mergeCell ref="C106:E106"/>
    <mergeCell ref="A103:A104"/>
    <mergeCell ref="B103:B104"/>
    <mergeCell ref="C103:E103"/>
    <mergeCell ref="A143:A144"/>
    <mergeCell ref="B143:B144"/>
    <mergeCell ref="C143:E143"/>
    <mergeCell ref="A116:A117"/>
    <mergeCell ref="B116:B117"/>
    <mergeCell ref="C116:E116"/>
    <mergeCell ref="A164:A165"/>
    <mergeCell ref="B164:B165"/>
    <mergeCell ref="A163:G163"/>
    <mergeCell ref="A153:A154"/>
    <mergeCell ref="B153:B154"/>
    <mergeCell ref="C153:E153"/>
    <mergeCell ref="A172:E172"/>
    <mergeCell ref="A173:A174"/>
    <mergeCell ref="B173:B174"/>
    <mergeCell ref="C173:E173"/>
    <mergeCell ref="A185:A186"/>
    <mergeCell ref="B185:B186"/>
    <mergeCell ref="C185:E185"/>
    <mergeCell ref="A184:G184"/>
    <mergeCell ref="A199:A200"/>
    <mergeCell ref="B199:B200"/>
    <mergeCell ref="C199:E199"/>
    <mergeCell ref="A198:G198"/>
    <mergeCell ref="A205:E205"/>
    <mergeCell ref="A206:A207"/>
    <mergeCell ref="B206:B207"/>
    <mergeCell ref="C206:E206"/>
    <mergeCell ref="A215:E215"/>
    <mergeCell ref="A216:A217"/>
    <mergeCell ref="B216:B217"/>
    <mergeCell ref="C216:E216"/>
    <mergeCell ref="A227:A228"/>
    <mergeCell ref="B227:B228"/>
    <mergeCell ref="C227:E227"/>
    <mergeCell ref="C248:E248"/>
    <mergeCell ref="A247:G247"/>
    <mergeCell ref="A248:A249"/>
    <mergeCell ref="B248:B249"/>
    <mergeCell ref="A239:E239"/>
    <mergeCell ref="A240:A241"/>
    <mergeCell ref="B240:B241"/>
    <mergeCell ref="C240:E240"/>
    <mergeCell ref="A262:A263"/>
    <mergeCell ref="B262:B263"/>
    <mergeCell ref="C262:E262"/>
    <mergeCell ref="A261:G261"/>
    <mergeCell ref="A284:A285"/>
    <mergeCell ref="B284:B285"/>
    <mergeCell ref="C284:E284"/>
    <mergeCell ref="A270:E270"/>
    <mergeCell ref="A271:A272"/>
    <mergeCell ref="B271:B272"/>
    <mergeCell ref="C271:E271"/>
    <mergeCell ref="A283:G283"/>
    <mergeCell ref="A291:G291"/>
    <mergeCell ref="A292:A293"/>
    <mergeCell ref="B292:B293"/>
    <mergeCell ref="C292:E292"/>
  </mergeCells>
  <printOptions/>
  <pageMargins left="0.3937007874015748" right="0.2755905511811024" top="0.35433070866141736" bottom="0.7086614173228347" header="0.31496062992125984" footer="0.5118110236220472"/>
  <pageSetup horizontalDpi="600" verticalDpi="600" orientation="landscape" paperSize="9" scale="75" r:id="rId1"/>
  <rowBreaks count="2" manualBreakCount="2">
    <brk id="171" max="6" man="1"/>
    <brk id="183" max="6" man="1"/>
  </rowBreaks>
</worksheet>
</file>

<file path=xl/worksheets/sheet6.xml><?xml version="1.0" encoding="utf-8"?>
<worksheet xmlns="http://schemas.openxmlformats.org/spreadsheetml/2006/main" xmlns:r="http://schemas.openxmlformats.org/officeDocument/2006/relationships">
  <dimension ref="A1:Q26"/>
  <sheetViews>
    <sheetView zoomScalePageLayoutView="0" workbookViewId="0" topLeftCell="A1">
      <selection activeCell="A1" sqref="A1"/>
    </sheetView>
  </sheetViews>
  <sheetFormatPr defaultColWidth="9.140625" defaultRowHeight="26.25" customHeight="1"/>
  <cols>
    <col min="1" max="1" width="90.57421875" style="2" customWidth="1"/>
    <col min="2" max="2" width="19.140625" style="1" hidden="1" customWidth="1"/>
    <col min="3" max="3" width="14.140625" style="1" hidden="1" customWidth="1"/>
    <col min="4" max="4" width="14.7109375" style="1" hidden="1" customWidth="1"/>
    <col min="5" max="6" width="17.140625" style="1" bestFit="1" customWidth="1"/>
    <col min="7" max="12" width="15.28125" style="1" bestFit="1" customWidth="1"/>
    <col min="13" max="13" width="17.140625" style="1" bestFit="1" customWidth="1"/>
    <col min="14" max="14" width="23.00390625" style="1" customWidth="1"/>
    <col min="15" max="16" width="13.57421875" style="1" customWidth="1"/>
    <col min="17" max="17" width="21.421875" style="29" customWidth="1"/>
    <col min="18" max="16384" width="9.140625" style="2" customWidth="1"/>
  </cols>
  <sheetData>
    <row r="1" spans="1:13" ht="34.5" customHeight="1">
      <c r="A1" s="131" t="s">
        <v>216</v>
      </c>
      <c r="B1" s="21"/>
      <c r="C1" s="21"/>
      <c r="D1" s="21"/>
      <c r="E1" s="21"/>
      <c r="F1" s="21"/>
      <c r="G1" s="21"/>
      <c r="H1" s="21"/>
      <c r="I1" s="21"/>
      <c r="J1" s="21"/>
      <c r="K1" s="21"/>
      <c r="L1" s="21"/>
      <c r="M1" s="21"/>
    </row>
    <row r="2" spans="1:13" ht="34.5" customHeight="1" thickBot="1">
      <c r="A2" s="131" t="s">
        <v>215</v>
      </c>
      <c r="B2" s="21"/>
      <c r="C2" s="21"/>
      <c r="D2" s="21"/>
      <c r="E2" s="21"/>
      <c r="F2" s="21"/>
      <c r="G2" s="21"/>
      <c r="H2" s="21"/>
      <c r="I2" s="21"/>
      <c r="J2" s="21"/>
      <c r="K2" s="21"/>
      <c r="L2" s="21"/>
      <c r="M2" s="58" t="s">
        <v>332</v>
      </c>
    </row>
    <row r="3" spans="1:17" ht="34.5" customHeight="1" thickTop="1">
      <c r="A3" s="394" t="s">
        <v>333</v>
      </c>
      <c r="B3" s="389" t="s">
        <v>334</v>
      </c>
      <c r="C3" s="389"/>
      <c r="D3" s="389"/>
      <c r="E3" s="388" t="s">
        <v>335</v>
      </c>
      <c r="F3" s="389"/>
      <c r="G3" s="390"/>
      <c r="H3" s="392" t="s">
        <v>22</v>
      </c>
      <c r="I3" s="392"/>
      <c r="J3" s="392"/>
      <c r="K3" s="392"/>
      <c r="L3" s="393"/>
      <c r="M3" s="132" t="s">
        <v>336</v>
      </c>
      <c r="P3" s="29"/>
      <c r="Q3" s="2"/>
    </row>
    <row r="4" spans="1:17" ht="34.5" customHeight="1" thickBot="1">
      <c r="A4" s="395"/>
      <c r="B4" s="133" t="s">
        <v>20</v>
      </c>
      <c r="C4" s="134" t="s">
        <v>21</v>
      </c>
      <c r="D4" s="133" t="s">
        <v>22</v>
      </c>
      <c r="E4" s="135" t="s">
        <v>20</v>
      </c>
      <c r="F4" s="134" t="s">
        <v>337</v>
      </c>
      <c r="G4" s="136" t="s">
        <v>22</v>
      </c>
      <c r="H4" s="138">
        <v>2008</v>
      </c>
      <c r="I4" s="138">
        <v>2009</v>
      </c>
      <c r="J4" s="138">
        <v>2010</v>
      </c>
      <c r="K4" s="138">
        <v>2011</v>
      </c>
      <c r="L4" s="139" t="s">
        <v>338</v>
      </c>
      <c r="M4" s="138" t="s">
        <v>339</v>
      </c>
      <c r="P4" s="29"/>
      <c r="Q4" s="2"/>
    </row>
    <row r="5" spans="1:17" ht="34.5" customHeight="1" thickTop="1">
      <c r="A5" s="159"/>
      <c r="B5" s="160">
        <v>1686000000</v>
      </c>
      <c r="C5" s="160">
        <v>235150000</v>
      </c>
      <c r="D5" s="160">
        <v>1450850000</v>
      </c>
      <c r="E5" s="142">
        <v>2013908652.173913</v>
      </c>
      <c r="F5" s="143">
        <v>1159213000</v>
      </c>
      <c r="G5" s="161">
        <v>854695652.173913</v>
      </c>
      <c r="H5" s="143">
        <v>156282608.6956522</v>
      </c>
      <c r="I5" s="143">
        <v>199978260.86956522</v>
      </c>
      <c r="J5" s="143">
        <v>219313913.04347825</v>
      </c>
      <c r="K5" s="143">
        <v>279120869.5652174</v>
      </c>
      <c r="L5" s="143">
        <v>333304347.826087</v>
      </c>
      <c r="M5" s="142">
        <f>+L5+E5</f>
        <v>2347213000</v>
      </c>
      <c r="P5" s="29"/>
      <c r="Q5" s="2"/>
    </row>
    <row r="6" spans="1:17" ht="70.5" customHeight="1">
      <c r="A6" s="155" t="s">
        <v>468</v>
      </c>
      <c r="B6" s="353" t="s">
        <v>451</v>
      </c>
      <c r="C6" s="353"/>
      <c r="D6" s="353"/>
      <c r="E6" s="147">
        <v>0</v>
      </c>
      <c r="F6" s="148">
        <v>0</v>
      </c>
      <c r="G6" s="149">
        <v>0</v>
      </c>
      <c r="H6" s="148">
        <v>0</v>
      </c>
      <c r="I6" s="148">
        <v>0</v>
      </c>
      <c r="J6" s="148">
        <v>0</v>
      </c>
      <c r="K6" s="148">
        <v>0</v>
      </c>
      <c r="L6" s="149">
        <v>0</v>
      </c>
      <c r="M6" s="148">
        <f aca="true" t="shared" si="0" ref="M6:M26">+L6+E6</f>
        <v>0</v>
      </c>
      <c r="P6" s="29"/>
      <c r="Q6" s="2"/>
    </row>
    <row r="7" spans="1:17" ht="65.25" customHeight="1">
      <c r="A7" s="155" t="s">
        <v>392</v>
      </c>
      <c r="B7" s="82">
        <v>225000000</v>
      </c>
      <c r="C7" s="82">
        <v>0</v>
      </c>
      <c r="D7" s="82">
        <v>225000000</v>
      </c>
      <c r="E7" s="147">
        <v>551043478.2608696</v>
      </c>
      <c r="F7" s="148">
        <v>388000000.00000006</v>
      </c>
      <c r="G7" s="149">
        <v>163043478.26086956</v>
      </c>
      <c r="H7" s="148">
        <v>27173913.04347826</v>
      </c>
      <c r="I7" s="148">
        <v>33967391.30434783</v>
      </c>
      <c r="J7" s="148">
        <v>40760869.56521739</v>
      </c>
      <c r="K7" s="148">
        <v>61141304.347826086</v>
      </c>
      <c r="L7" s="149">
        <v>86956521.73913047</v>
      </c>
      <c r="M7" s="148">
        <f t="shared" si="0"/>
        <v>638000000.0000001</v>
      </c>
      <c r="P7" s="29"/>
      <c r="Q7" s="2"/>
    </row>
    <row r="8" spans="1:17" ht="60" customHeight="1">
      <c r="A8" s="155" t="s">
        <v>471</v>
      </c>
      <c r="B8" s="82">
        <v>150000000</v>
      </c>
      <c r="C8" s="82">
        <v>4500000</v>
      </c>
      <c r="D8" s="82">
        <v>145500000</v>
      </c>
      <c r="E8" s="147">
        <v>0</v>
      </c>
      <c r="F8" s="148">
        <v>0</v>
      </c>
      <c r="G8" s="149">
        <v>0</v>
      </c>
      <c r="H8" s="148">
        <v>0</v>
      </c>
      <c r="I8" s="148">
        <v>0</v>
      </c>
      <c r="J8" s="148">
        <v>0</v>
      </c>
      <c r="K8" s="148">
        <v>0</v>
      </c>
      <c r="L8" s="149">
        <v>0</v>
      </c>
      <c r="M8" s="148">
        <f t="shared" si="0"/>
        <v>0</v>
      </c>
      <c r="P8" s="29"/>
      <c r="Q8" s="2"/>
    </row>
    <row r="9" spans="1:17" ht="48" customHeight="1">
      <c r="A9" s="155" t="s">
        <v>347</v>
      </c>
      <c r="B9" s="82">
        <v>9000000</v>
      </c>
      <c r="C9" s="82">
        <v>0</v>
      </c>
      <c r="D9" s="82">
        <v>9000000</v>
      </c>
      <c r="E9" s="147">
        <v>0</v>
      </c>
      <c r="F9" s="148">
        <v>0</v>
      </c>
      <c r="G9" s="149">
        <v>0</v>
      </c>
      <c r="H9" s="148">
        <v>0</v>
      </c>
      <c r="I9" s="148">
        <v>0</v>
      </c>
      <c r="J9" s="148">
        <v>0</v>
      </c>
      <c r="K9" s="148">
        <v>0</v>
      </c>
      <c r="L9" s="149">
        <v>0</v>
      </c>
      <c r="M9" s="148">
        <f t="shared" si="0"/>
        <v>0</v>
      </c>
      <c r="P9" s="29"/>
      <c r="Q9" s="2"/>
    </row>
    <row r="10" spans="1:17" ht="64.5" customHeight="1">
      <c r="A10" s="155" t="s">
        <v>348</v>
      </c>
      <c r="B10" s="82">
        <v>204000000</v>
      </c>
      <c r="C10" s="82"/>
      <c r="D10" s="82">
        <v>204000000</v>
      </c>
      <c r="E10" s="147">
        <v>215652173.9130435</v>
      </c>
      <c r="F10" s="148">
        <v>50000000</v>
      </c>
      <c r="G10" s="149">
        <v>165652173.9130435</v>
      </c>
      <c r="H10" s="148">
        <v>27608695.652173914</v>
      </c>
      <c r="I10" s="148">
        <v>34510869.56521739</v>
      </c>
      <c r="J10" s="148">
        <v>41413043.478260875</v>
      </c>
      <c r="K10" s="148">
        <v>62119565.217391305</v>
      </c>
      <c r="L10" s="149">
        <v>88347826.0869565</v>
      </c>
      <c r="M10" s="148">
        <f t="shared" si="0"/>
        <v>304000000</v>
      </c>
      <c r="P10" s="29"/>
      <c r="Q10" s="2"/>
    </row>
    <row r="11" spans="1:17" ht="55.5" customHeight="1">
      <c r="A11" s="155" t="s">
        <v>351</v>
      </c>
      <c r="B11" s="82">
        <v>162000000</v>
      </c>
      <c r="C11" s="82">
        <v>162000000</v>
      </c>
      <c r="D11" s="82">
        <v>0</v>
      </c>
      <c r="E11" s="147">
        <v>162000000</v>
      </c>
      <c r="F11" s="148">
        <v>162000000</v>
      </c>
      <c r="G11" s="149">
        <v>0</v>
      </c>
      <c r="H11" s="148">
        <v>0</v>
      </c>
      <c r="I11" s="148">
        <v>0</v>
      </c>
      <c r="J11" s="148">
        <v>0</v>
      </c>
      <c r="K11" s="148">
        <v>0</v>
      </c>
      <c r="L11" s="149">
        <v>0</v>
      </c>
      <c r="M11" s="148">
        <f t="shared" si="0"/>
        <v>162000000</v>
      </c>
      <c r="P11" s="29"/>
      <c r="Q11" s="2"/>
    </row>
    <row r="12" spans="1:17" ht="54.75" customHeight="1">
      <c r="A12" s="155" t="s">
        <v>87</v>
      </c>
      <c r="B12" s="353" t="s">
        <v>452</v>
      </c>
      <c r="C12" s="353"/>
      <c r="D12" s="353"/>
      <c r="E12" s="147">
        <v>0</v>
      </c>
      <c r="F12" s="148">
        <v>0</v>
      </c>
      <c r="G12" s="149">
        <v>0</v>
      </c>
      <c r="H12" s="148">
        <v>0</v>
      </c>
      <c r="I12" s="148">
        <v>0</v>
      </c>
      <c r="J12" s="148">
        <v>0</v>
      </c>
      <c r="K12" s="148">
        <v>0</v>
      </c>
      <c r="L12" s="149">
        <v>0</v>
      </c>
      <c r="M12" s="148">
        <f t="shared" si="0"/>
        <v>0</v>
      </c>
      <c r="P12" s="29"/>
      <c r="Q12" s="2"/>
    </row>
    <row r="13" spans="1:17" ht="65.25" customHeight="1">
      <c r="A13" s="155" t="s">
        <v>359</v>
      </c>
      <c r="B13" s="82">
        <v>150000000</v>
      </c>
      <c r="C13" s="82">
        <v>16650000</v>
      </c>
      <c r="D13" s="82">
        <v>133350000</v>
      </c>
      <c r="E13" s="147">
        <v>0</v>
      </c>
      <c r="F13" s="148">
        <v>0</v>
      </c>
      <c r="G13" s="149">
        <v>0</v>
      </c>
      <c r="H13" s="148">
        <v>0</v>
      </c>
      <c r="I13" s="148">
        <v>0</v>
      </c>
      <c r="J13" s="148">
        <v>0</v>
      </c>
      <c r="K13" s="148">
        <v>0</v>
      </c>
      <c r="L13" s="149">
        <v>0</v>
      </c>
      <c r="M13" s="148">
        <f t="shared" si="0"/>
        <v>0</v>
      </c>
      <c r="P13" s="29"/>
      <c r="Q13" s="2"/>
    </row>
    <row r="14" spans="1:17" ht="51.75" customHeight="1">
      <c r="A14" s="155" t="s">
        <v>360</v>
      </c>
      <c r="B14" s="353" t="s">
        <v>266</v>
      </c>
      <c r="C14" s="353"/>
      <c r="D14" s="353"/>
      <c r="E14" s="147">
        <v>0</v>
      </c>
      <c r="F14" s="148">
        <v>0</v>
      </c>
      <c r="G14" s="149">
        <v>0</v>
      </c>
      <c r="H14" s="148">
        <v>0</v>
      </c>
      <c r="I14" s="148">
        <v>0</v>
      </c>
      <c r="J14" s="148">
        <v>0</v>
      </c>
      <c r="K14" s="148">
        <v>0</v>
      </c>
      <c r="L14" s="149">
        <v>0</v>
      </c>
      <c r="M14" s="148">
        <f t="shared" si="0"/>
        <v>0</v>
      </c>
      <c r="P14" s="29"/>
      <c r="Q14" s="2"/>
    </row>
    <row r="15" spans="1:17" ht="39.75" customHeight="1">
      <c r="A15" s="155" t="s">
        <v>362</v>
      </c>
      <c r="B15" s="353" t="s">
        <v>266</v>
      </c>
      <c r="C15" s="353"/>
      <c r="D15" s="353"/>
      <c r="E15" s="147">
        <v>0</v>
      </c>
      <c r="F15" s="148">
        <v>0</v>
      </c>
      <c r="G15" s="149">
        <v>0</v>
      </c>
      <c r="H15" s="148">
        <v>0</v>
      </c>
      <c r="I15" s="148">
        <v>0</v>
      </c>
      <c r="J15" s="148">
        <v>0</v>
      </c>
      <c r="K15" s="148">
        <v>0</v>
      </c>
      <c r="L15" s="149">
        <v>0</v>
      </c>
      <c r="M15" s="148">
        <f t="shared" si="0"/>
        <v>0</v>
      </c>
      <c r="P15" s="29"/>
      <c r="Q15" s="2"/>
    </row>
    <row r="16" spans="1:17" ht="55.5" customHeight="1">
      <c r="A16" s="155" t="s">
        <v>364</v>
      </c>
      <c r="B16" s="353" t="s">
        <v>266</v>
      </c>
      <c r="C16" s="353"/>
      <c r="D16" s="353"/>
      <c r="E16" s="147">
        <v>0</v>
      </c>
      <c r="F16" s="148">
        <v>0</v>
      </c>
      <c r="G16" s="149">
        <v>0</v>
      </c>
      <c r="H16" s="148">
        <v>0</v>
      </c>
      <c r="I16" s="148">
        <v>0</v>
      </c>
      <c r="J16" s="148">
        <v>0</v>
      </c>
      <c r="K16" s="148">
        <v>0</v>
      </c>
      <c r="L16" s="149">
        <v>0</v>
      </c>
      <c r="M16" s="148">
        <f t="shared" si="0"/>
        <v>0</v>
      </c>
      <c r="P16" s="29"/>
      <c r="Q16" s="2"/>
    </row>
    <row r="17" spans="1:17" ht="39.75" customHeight="1">
      <c r="A17" s="155" t="s">
        <v>366</v>
      </c>
      <c r="B17" s="82">
        <v>45000000</v>
      </c>
      <c r="C17" s="82">
        <v>0</v>
      </c>
      <c r="D17" s="82">
        <v>45000000</v>
      </c>
      <c r="E17" s="147">
        <v>0</v>
      </c>
      <c r="F17" s="148">
        <v>0</v>
      </c>
      <c r="G17" s="149">
        <v>0</v>
      </c>
      <c r="H17" s="148">
        <v>0</v>
      </c>
      <c r="I17" s="148">
        <v>0</v>
      </c>
      <c r="J17" s="148">
        <v>0</v>
      </c>
      <c r="K17" s="148">
        <v>0</v>
      </c>
      <c r="L17" s="149">
        <v>0</v>
      </c>
      <c r="M17" s="148">
        <f t="shared" si="0"/>
        <v>0</v>
      </c>
      <c r="P17" s="29"/>
      <c r="Q17" s="2"/>
    </row>
    <row r="18" spans="1:17" ht="39.75" customHeight="1">
      <c r="A18" s="155" t="s">
        <v>367</v>
      </c>
      <c r="B18" s="82">
        <v>72000000</v>
      </c>
      <c r="C18" s="82">
        <v>0</v>
      </c>
      <c r="D18" s="82">
        <v>72000000</v>
      </c>
      <c r="E18" s="147">
        <v>72000000</v>
      </c>
      <c r="F18" s="148">
        <v>0</v>
      </c>
      <c r="G18" s="149">
        <v>72000000</v>
      </c>
      <c r="H18" s="148">
        <v>18000000</v>
      </c>
      <c r="I18" s="148">
        <v>18000000</v>
      </c>
      <c r="J18" s="148">
        <v>18000000</v>
      </c>
      <c r="K18" s="148">
        <v>18000000</v>
      </c>
      <c r="L18" s="149">
        <v>0</v>
      </c>
      <c r="M18" s="148">
        <f t="shared" si="0"/>
        <v>72000000</v>
      </c>
      <c r="P18" s="29"/>
      <c r="Q18" s="2"/>
    </row>
    <row r="19" spans="1:17" ht="39.75" customHeight="1">
      <c r="A19" s="155" t="s">
        <v>369</v>
      </c>
      <c r="B19" s="82">
        <v>35000000</v>
      </c>
      <c r="C19" s="82">
        <v>0</v>
      </c>
      <c r="D19" s="82">
        <v>35000000</v>
      </c>
      <c r="E19" s="147">
        <v>35000000</v>
      </c>
      <c r="F19" s="148">
        <v>0</v>
      </c>
      <c r="G19" s="149">
        <v>35000000</v>
      </c>
      <c r="H19" s="148">
        <v>8750000</v>
      </c>
      <c r="I19" s="148">
        <v>8750000</v>
      </c>
      <c r="J19" s="148">
        <v>8750000</v>
      </c>
      <c r="K19" s="148">
        <v>8750000</v>
      </c>
      <c r="L19" s="149">
        <v>0</v>
      </c>
      <c r="M19" s="148">
        <f t="shared" si="0"/>
        <v>35000000</v>
      </c>
      <c r="P19" s="29"/>
      <c r="Q19" s="2"/>
    </row>
    <row r="20" spans="1:17" ht="39.75" customHeight="1">
      <c r="A20" s="155" t="s">
        <v>300</v>
      </c>
      <c r="B20" s="82">
        <v>35000000</v>
      </c>
      <c r="C20" s="82">
        <v>0</v>
      </c>
      <c r="D20" s="82">
        <v>35000000</v>
      </c>
      <c r="E20" s="147">
        <v>35000000</v>
      </c>
      <c r="F20" s="148">
        <v>0</v>
      </c>
      <c r="G20" s="149">
        <v>35000000</v>
      </c>
      <c r="H20" s="148">
        <v>8750000</v>
      </c>
      <c r="I20" s="148">
        <v>8750000</v>
      </c>
      <c r="J20" s="148">
        <v>8750000</v>
      </c>
      <c r="K20" s="148">
        <v>8750000</v>
      </c>
      <c r="L20" s="149">
        <v>0</v>
      </c>
      <c r="M20" s="148">
        <f t="shared" si="0"/>
        <v>35000000</v>
      </c>
      <c r="P20" s="29"/>
      <c r="Q20" s="2"/>
    </row>
    <row r="21" spans="1:17" ht="39.75" customHeight="1">
      <c r="A21" s="155" t="s">
        <v>304</v>
      </c>
      <c r="B21" s="82">
        <v>50000000</v>
      </c>
      <c r="C21" s="82"/>
      <c r="D21" s="82">
        <v>50000000</v>
      </c>
      <c r="E21" s="147">
        <v>50000000</v>
      </c>
      <c r="F21" s="148">
        <v>0</v>
      </c>
      <c r="G21" s="149">
        <v>50000000</v>
      </c>
      <c r="H21" s="148">
        <v>12500000</v>
      </c>
      <c r="I21" s="148">
        <v>12500000</v>
      </c>
      <c r="J21" s="148">
        <v>12500000</v>
      </c>
      <c r="K21" s="148">
        <v>12500000</v>
      </c>
      <c r="L21" s="149">
        <v>0</v>
      </c>
      <c r="M21" s="148">
        <f t="shared" si="0"/>
        <v>50000000</v>
      </c>
      <c r="P21" s="29"/>
      <c r="Q21" s="2"/>
    </row>
    <row r="22" spans="1:17" ht="39.75" customHeight="1">
      <c r="A22" s="155" t="s">
        <v>308</v>
      </c>
      <c r="B22" s="82">
        <v>70000000</v>
      </c>
      <c r="C22" s="82">
        <v>52000000</v>
      </c>
      <c r="D22" s="82">
        <v>18000000</v>
      </c>
      <c r="E22" s="147">
        <v>70000000</v>
      </c>
      <c r="F22" s="148">
        <v>52000000</v>
      </c>
      <c r="G22" s="149">
        <v>18000000</v>
      </c>
      <c r="H22" s="148">
        <v>4500000</v>
      </c>
      <c r="I22" s="148">
        <v>4500000</v>
      </c>
      <c r="J22" s="148">
        <v>4500000</v>
      </c>
      <c r="K22" s="148">
        <v>4500000</v>
      </c>
      <c r="L22" s="149">
        <v>0</v>
      </c>
      <c r="M22" s="148">
        <f t="shared" si="0"/>
        <v>70000000</v>
      </c>
      <c r="P22" s="29"/>
      <c r="Q22" s="2"/>
    </row>
    <row r="23" spans="1:17" ht="57" customHeight="1">
      <c r="A23" s="155" t="s">
        <v>310</v>
      </c>
      <c r="B23" s="82">
        <v>360000000</v>
      </c>
      <c r="C23" s="82"/>
      <c r="D23" s="82">
        <v>360000000</v>
      </c>
      <c r="E23" s="147">
        <v>747213000.0000001</v>
      </c>
      <c r="F23" s="148">
        <v>507213000</v>
      </c>
      <c r="G23" s="149">
        <v>240000000</v>
      </c>
      <c r="H23" s="148">
        <v>30000000</v>
      </c>
      <c r="I23" s="148">
        <v>60000000</v>
      </c>
      <c r="J23" s="148">
        <v>65640000</v>
      </c>
      <c r="K23" s="148">
        <v>84360000</v>
      </c>
      <c r="L23" s="149">
        <v>120000000</v>
      </c>
      <c r="M23" s="148">
        <f t="shared" si="0"/>
        <v>867213000.0000001</v>
      </c>
      <c r="P23" s="29"/>
      <c r="Q23" s="2"/>
    </row>
    <row r="24" spans="1:17" ht="51.75" customHeight="1">
      <c r="A24" s="155" t="s">
        <v>311</v>
      </c>
      <c r="B24" s="82">
        <v>114000000</v>
      </c>
      <c r="C24" s="82"/>
      <c r="D24" s="82">
        <v>114000000</v>
      </c>
      <c r="E24" s="147">
        <v>76000000</v>
      </c>
      <c r="F24" s="148">
        <v>0</v>
      </c>
      <c r="G24" s="149">
        <v>76000000</v>
      </c>
      <c r="H24" s="148">
        <v>19000000</v>
      </c>
      <c r="I24" s="148">
        <v>19000000</v>
      </c>
      <c r="J24" s="148">
        <v>19000000</v>
      </c>
      <c r="K24" s="148">
        <v>19000000</v>
      </c>
      <c r="L24" s="149">
        <v>38000000</v>
      </c>
      <c r="M24" s="148">
        <f t="shared" si="0"/>
        <v>114000000</v>
      </c>
      <c r="P24" s="29"/>
      <c r="Q24" s="2"/>
    </row>
    <row r="25" spans="1:17" ht="39.75" customHeight="1">
      <c r="A25" s="155" t="s">
        <v>390</v>
      </c>
      <c r="B25" s="82">
        <v>5000000</v>
      </c>
      <c r="C25" s="82"/>
      <c r="D25" s="82">
        <v>5000000</v>
      </c>
      <c r="E25" s="147">
        <v>0</v>
      </c>
      <c r="F25" s="148">
        <v>0</v>
      </c>
      <c r="G25" s="149">
        <v>0</v>
      </c>
      <c r="H25" s="148">
        <v>0</v>
      </c>
      <c r="I25" s="148">
        <v>0</v>
      </c>
      <c r="J25" s="148">
        <v>0</v>
      </c>
      <c r="K25" s="148">
        <v>0</v>
      </c>
      <c r="L25" s="149">
        <v>0</v>
      </c>
      <c r="M25" s="148">
        <f t="shared" si="0"/>
        <v>0</v>
      </c>
      <c r="P25" s="29"/>
      <c r="Q25" s="2"/>
    </row>
    <row r="26" spans="1:17" ht="67.5" customHeight="1" thickBot="1">
      <c r="A26" s="156" t="s">
        <v>88</v>
      </c>
      <c r="B26" s="402" t="s">
        <v>266</v>
      </c>
      <c r="C26" s="402"/>
      <c r="D26" s="402"/>
      <c r="E26" s="150">
        <v>0</v>
      </c>
      <c r="F26" s="151">
        <v>0</v>
      </c>
      <c r="G26" s="152">
        <v>0</v>
      </c>
      <c r="H26" s="151">
        <v>0</v>
      </c>
      <c r="I26" s="151">
        <v>0</v>
      </c>
      <c r="J26" s="151">
        <v>0</v>
      </c>
      <c r="K26" s="151">
        <v>0</v>
      </c>
      <c r="L26" s="152">
        <v>0</v>
      </c>
      <c r="M26" s="151">
        <f t="shared" si="0"/>
        <v>0</v>
      </c>
      <c r="P26" s="29"/>
      <c r="Q26" s="2"/>
    </row>
    <row r="27" ht="34.5" customHeight="1"/>
  </sheetData>
  <sheetProtection/>
  <mergeCells count="10">
    <mergeCell ref="B16:D16"/>
    <mergeCell ref="B26:D26"/>
    <mergeCell ref="B6:D6"/>
    <mergeCell ref="B12:D12"/>
    <mergeCell ref="B14:D14"/>
    <mergeCell ref="B15:D15"/>
    <mergeCell ref="A3:A4"/>
    <mergeCell ref="B3:D3"/>
    <mergeCell ref="E3:G3"/>
    <mergeCell ref="H3:L3"/>
  </mergeCells>
  <printOptions/>
  <pageMargins left="0.3937007874015748" right="0.15748031496062992" top="0.4724409448818898" bottom="0.5511811023622047" header="0.2362204724409449" footer="0.2755905511811024"/>
  <pageSetup horizontalDpi="600" verticalDpi="600" orientation="landscape" paperSize="9" scale="60" r:id="rId1"/>
</worksheet>
</file>

<file path=xl/worksheets/sheet7.xml><?xml version="1.0" encoding="utf-8"?>
<worksheet xmlns="http://schemas.openxmlformats.org/spreadsheetml/2006/main" xmlns:r="http://schemas.openxmlformats.org/officeDocument/2006/relationships">
  <dimension ref="A1:H140"/>
  <sheetViews>
    <sheetView zoomScalePageLayoutView="0" workbookViewId="0" topLeftCell="A1">
      <selection activeCell="A1" sqref="A1:E1"/>
    </sheetView>
  </sheetViews>
  <sheetFormatPr defaultColWidth="9.140625" defaultRowHeight="26.25" customHeight="1"/>
  <cols>
    <col min="1" max="1" width="61.140625" style="2" customWidth="1"/>
    <col min="2" max="2" width="30.00390625" style="51" customWidth="1"/>
    <col min="3" max="3" width="15.28125" style="52" bestFit="1" customWidth="1"/>
    <col min="4" max="4" width="15.28125" style="53" bestFit="1" customWidth="1"/>
    <col min="5" max="5" width="15.28125" style="52" bestFit="1" customWidth="1"/>
    <col min="6" max="6" width="15.57421875" style="50" bestFit="1" customWidth="1"/>
    <col min="7" max="7" width="28.28125" style="1" customWidth="1"/>
    <col min="8" max="8" width="12.28125" style="1" customWidth="1"/>
    <col min="9" max="16384" width="9.140625" style="2" customWidth="1"/>
  </cols>
  <sheetData>
    <row r="1" spans="1:5" ht="26.25" customHeight="1">
      <c r="A1" s="403" t="s">
        <v>467</v>
      </c>
      <c r="B1" s="403"/>
      <c r="C1" s="403"/>
      <c r="D1" s="403"/>
      <c r="E1" s="403"/>
    </row>
    <row r="2" spans="1:5" ht="26.25" customHeight="1">
      <c r="A2" s="21"/>
      <c r="B2" s="30"/>
      <c r="C2" s="13"/>
      <c r="D2" s="6"/>
      <c r="E2" s="13"/>
    </row>
    <row r="3" spans="1:7" ht="52.5" customHeight="1" thickBot="1">
      <c r="A3" s="355" t="s">
        <v>346</v>
      </c>
      <c r="B3" s="355"/>
      <c r="C3" s="355"/>
      <c r="D3" s="355"/>
      <c r="E3" s="355"/>
      <c r="F3" s="355"/>
      <c r="G3" s="355"/>
    </row>
    <row r="4" spans="1:8" ht="21" customHeight="1">
      <c r="A4" s="399" t="s">
        <v>16</v>
      </c>
      <c r="B4" s="369" t="s">
        <v>17</v>
      </c>
      <c r="C4" s="371" t="s">
        <v>395</v>
      </c>
      <c r="D4" s="371"/>
      <c r="E4" s="371"/>
      <c r="F4" s="242" t="s">
        <v>22</v>
      </c>
      <c r="G4" s="242" t="s">
        <v>20</v>
      </c>
      <c r="H4" s="39"/>
    </row>
    <row r="5" spans="1:8" ht="21" customHeight="1" thickBot="1">
      <c r="A5" s="397"/>
      <c r="B5" s="398"/>
      <c r="C5" s="263" t="s">
        <v>20</v>
      </c>
      <c r="D5" s="264" t="s">
        <v>21</v>
      </c>
      <c r="E5" s="263" t="s">
        <v>22</v>
      </c>
      <c r="F5" s="265" t="s">
        <v>338</v>
      </c>
      <c r="G5" s="265" t="s">
        <v>396</v>
      </c>
      <c r="H5" s="61"/>
    </row>
    <row r="6" spans="1:7" ht="93" customHeight="1">
      <c r="A6" s="269" t="s">
        <v>85</v>
      </c>
      <c r="B6" s="235" t="s">
        <v>86</v>
      </c>
      <c r="C6" s="206"/>
      <c r="D6" s="207"/>
      <c r="E6" s="206"/>
      <c r="F6" s="306"/>
      <c r="G6" s="307"/>
    </row>
    <row r="7" spans="1:7" ht="24.75" customHeight="1">
      <c r="A7" s="185" t="s">
        <v>20</v>
      </c>
      <c r="B7" s="186"/>
      <c r="C7" s="379" t="s">
        <v>451</v>
      </c>
      <c r="D7" s="379"/>
      <c r="E7" s="379"/>
      <c r="F7" s="300"/>
      <c r="G7" s="277"/>
    </row>
    <row r="8" spans="1:7" ht="45.75" customHeight="1">
      <c r="A8" s="110"/>
      <c r="B8" s="259"/>
      <c r="C8" s="99"/>
      <c r="D8" s="236"/>
      <c r="E8" s="99"/>
      <c r="F8" s="298"/>
      <c r="G8" s="276"/>
    </row>
    <row r="9" spans="1:7" ht="45.75" customHeight="1" thickBot="1">
      <c r="A9" s="355" t="s">
        <v>392</v>
      </c>
      <c r="B9" s="355"/>
      <c r="C9" s="355"/>
      <c r="D9" s="355"/>
      <c r="E9" s="355"/>
      <c r="F9" s="355"/>
      <c r="G9" s="355"/>
    </row>
    <row r="10" spans="1:8" ht="21" customHeight="1">
      <c r="A10" s="396" t="s">
        <v>16</v>
      </c>
      <c r="B10" s="369" t="s">
        <v>17</v>
      </c>
      <c r="C10" s="371" t="s">
        <v>395</v>
      </c>
      <c r="D10" s="371"/>
      <c r="E10" s="371"/>
      <c r="F10" s="242" t="s">
        <v>22</v>
      </c>
      <c r="G10" s="242" t="s">
        <v>20</v>
      </c>
      <c r="H10" s="21"/>
    </row>
    <row r="11" spans="1:8" ht="21" customHeight="1" thickBot="1">
      <c r="A11" s="397"/>
      <c r="B11" s="370"/>
      <c r="C11" s="211" t="s">
        <v>20</v>
      </c>
      <c r="D11" s="210" t="s">
        <v>21</v>
      </c>
      <c r="E11" s="211" t="s">
        <v>22</v>
      </c>
      <c r="F11" s="217" t="s">
        <v>338</v>
      </c>
      <c r="G11" s="217" t="s">
        <v>396</v>
      </c>
      <c r="H11" s="21"/>
    </row>
    <row r="12" spans="1:8" s="32" customFormat="1" ht="45.75" customHeight="1">
      <c r="A12" s="310" t="s">
        <v>469</v>
      </c>
      <c r="B12" s="216"/>
      <c r="C12" s="211">
        <v>554666666.6666667</v>
      </c>
      <c r="D12" s="211">
        <v>388000000.00000006</v>
      </c>
      <c r="E12" s="211">
        <v>166666666.66666666</v>
      </c>
      <c r="F12" s="308">
        <v>83333333.33333334</v>
      </c>
      <c r="G12" s="309">
        <v>638000000.0000001</v>
      </c>
      <c r="H12" s="17"/>
    </row>
    <row r="13" spans="1:8" s="32" customFormat="1" ht="51" customHeight="1">
      <c r="A13" s="213" t="s">
        <v>470</v>
      </c>
      <c r="B13" s="216"/>
      <c r="C13" s="288"/>
      <c r="D13" s="288"/>
      <c r="E13" s="288"/>
      <c r="F13" s="288"/>
      <c r="G13" s="288"/>
      <c r="H13" s="63"/>
    </row>
    <row r="14" spans="1:8" ht="24.75" customHeight="1">
      <c r="A14" s="185" t="s">
        <v>20</v>
      </c>
      <c r="B14" s="267"/>
      <c r="C14" s="311">
        <v>554666666.6666667</v>
      </c>
      <c r="D14" s="311">
        <v>388000000.00000006</v>
      </c>
      <c r="E14" s="311">
        <v>166666666.66666666</v>
      </c>
      <c r="F14" s="312">
        <v>83333333.33333334</v>
      </c>
      <c r="G14" s="277">
        <v>638000000.0000001</v>
      </c>
      <c r="H14" s="18"/>
    </row>
    <row r="15" spans="1:8" ht="45.75" customHeight="1">
      <c r="A15" s="110"/>
      <c r="B15" s="259"/>
      <c r="C15" s="99"/>
      <c r="D15" s="236"/>
      <c r="E15" s="99"/>
      <c r="F15" s="298"/>
      <c r="G15" s="244"/>
      <c r="H15" s="18"/>
    </row>
    <row r="16" spans="1:8" ht="45.75" customHeight="1">
      <c r="A16" s="110"/>
      <c r="B16" s="259"/>
      <c r="C16" s="99"/>
      <c r="D16" s="236"/>
      <c r="E16" s="99"/>
      <c r="F16" s="298"/>
      <c r="G16" s="244"/>
      <c r="H16" s="18"/>
    </row>
    <row r="17" spans="1:8" ht="45.75" customHeight="1">
      <c r="A17" s="110"/>
      <c r="B17" s="259"/>
      <c r="C17" s="99"/>
      <c r="D17" s="236"/>
      <c r="E17" s="99"/>
      <c r="F17" s="298"/>
      <c r="G17" s="244"/>
      <c r="H17" s="18"/>
    </row>
    <row r="18" spans="1:8" ht="45.75" customHeight="1" thickBot="1">
      <c r="A18" s="355" t="s">
        <v>240</v>
      </c>
      <c r="B18" s="355"/>
      <c r="C18" s="355"/>
      <c r="D18" s="355"/>
      <c r="E18" s="355"/>
      <c r="F18" s="355"/>
      <c r="G18" s="355"/>
      <c r="H18" s="18"/>
    </row>
    <row r="19" spans="1:8" ht="21" customHeight="1">
      <c r="A19" s="396" t="s">
        <v>16</v>
      </c>
      <c r="B19" s="369" t="s">
        <v>17</v>
      </c>
      <c r="C19" s="371" t="s">
        <v>395</v>
      </c>
      <c r="D19" s="371"/>
      <c r="E19" s="371"/>
      <c r="F19" s="242" t="s">
        <v>22</v>
      </c>
      <c r="G19" s="285" t="s">
        <v>20</v>
      </c>
      <c r="H19" s="18"/>
    </row>
    <row r="20" spans="1:8" ht="21" customHeight="1" thickBot="1">
      <c r="A20" s="397"/>
      <c r="B20" s="370"/>
      <c r="C20" s="211" t="s">
        <v>20</v>
      </c>
      <c r="D20" s="210" t="s">
        <v>21</v>
      </c>
      <c r="E20" s="211" t="s">
        <v>22</v>
      </c>
      <c r="F20" s="217" t="s">
        <v>338</v>
      </c>
      <c r="G20" s="313" t="s">
        <v>396</v>
      </c>
      <c r="H20" s="18"/>
    </row>
    <row r="21" spans="1:8" ht="45.75" customHeight="1">
      <c r="A21" s="96" t="s">
        <v>349</v>
      </c>
      <c r="B21" s="314" t="s">
        <v>350</v>
      </c>
      <c r="C21" s="211">
        <v>219333333.33333334</v>
      </c>
      <c r="D21" s="211">
        <v>50000000</v>
      </c>
      <c r="E21" s="211">
        <v>169333333.33333334</v>
      </c>
      <c r="F21" s="308">
        <v>84666666.66666666</v>
      </c>
      <c r="G21" s="309">
        <v>304000000</v>
      </c>
      <c r="H21" s="18"/>
    </row>
    <row r="22" spans="1:8" ht="24.75" customHeight="1">
      <c r="A22" s="104" t="s">
        <v>20</v>
      </c>
      <c r="B22" s="267"/>
      <c r="C22" s="311">
        <v>219333333.33333334</v>
      </c>
      <c r="D22" s="311">
        <v>50000000</v>
      </c>
      <c r="E22" s="311">
        <v>169333333.33333334</v>
      </c>
      <c r="F22" s="312">
        <v>84666666.66666666</v>
      </c>
      <c r="G22" s="300">
        <v>304000000</v>
      </c>
      <c r="H22" s="18"/>
    </row>
    <row r="23" spans="1:8" ht="45.75" customHeight="1">
      <c r="A23" s="110"/>
      <c r="B23" s="259"/>
      <c r="C23" s="99"/>
      <c r="D23" s="236"/>
      <c r="E23" s="99"/>
      <c r="F23" s="298"/>
      <c r="G23" s="244"/>
      <c r="H23" s="18"/>
    </row>
    <row r="24" spans="1:8" ht="45.75" customHeight="1" thickBot="1">
      <c r="A24" s="355" t="s">
        <v>241</v>
      </c>
      <c r="B24" s="355"/>
      <c r="C24" s="355"/>
      <c r="D24" s="355"/>
      <c r="E24" s="355"/>
      <c r="F24" s="355"/>
      <c r="G24" s="355"/>
      <c r="H24" s="18"/>
    </row>
    <row r="25" spans="1:8" ht="21" customHeight="1">
      <c r="A25" s="404" t="s">
        <v>16</v>
      </c>
      <c r="B25" s="369" t="s">
        <v>17</v>
      </c>
      <c r="C25" s="371" t="s">
        <v>395</v>
      </c>
      <c r="D25" s="371"/>
      <c r="E25" s="371"/>
      <c r="F25" s="242" t="s">
        <v>22</v>
      </c>
      <c r="G25" s="285" t="s">
        <v>20</v>
      </c>
      <c r="H25" s="18"/>
    </row>
    <row r="26" spans="1:8" ht="21" customHeight="1" thickBot="1">
      <c r="A26" s="397"/>
      <c r="B26" s="370"/>
      <c r="C26" s="211" t="s">
        <v>20</v>
      </c>
      <c r="D26" s="210" t="s">
        <v>21</v>
      </c>
      <c r="E26" s="211" t="s">
        <v>22</v>
      </c>
      <c r="F26" s="217" t="s">
        <v>338</v>
      </c>
      <c r="G26" s="313" t="s">
        <v>396</v>
      </c>
      <c r="H26" s="18"/>
    </row>
    <row r="27" spans="1:8" ht="45.75" customHeight="1">
      <c r="A27" s="317" t="s">
        <v>352</v>
      </c>
      <c r="B27" s="224" t="s">
        <v>353</v>
      </c>
      <c r="C27" s="211">
        <v>162000000</v>
      </c>
      <c r="D27" s="211">
        <v>162000000</v>
      </c>
      <c r="E27" s="211">
        <v>0</v>
      </c>
      <c r="F27" s="308">
        <v>0</v>
      </c>
      <c r="G27" s="309">
        <v>162000000</v>
      </c>
      <c r="H27" s="18"/>
    </row>
    <row r="28" spans="1:8" ht="45.75" customHeight="1">
      <c r="A28" s="213" t="s">
        <v>354</v>
      </c>
      <c r="B28" s="224"/>
      <c r="C28" s="191"/>
      <c r="D28" s="191"/>
      <c r="E28" s="191"/>
      <c r="F28" s="315"/>
      <c r="G28" s="316"/>
      <c r="H28" s="18"/>
    </row>
    <row r="29" spans="1:8" ht="45.75" customHeight="1">
      <c r="A29" s="213" t="s">
        <v>355</v>
      </c>
      <c r="B29" s="224"/>
      <c r="C29" s="191"/>
      <c r="D29" s="191"/>
      <c r="E29" s="191"/>
      <c r="F29" s="315"/>
      <c r="G29" s="316"/>
      <c r="H29" s="18"/>
    </row>
    <row r="30" spans="1:8" ht="45.75" customHeight="1">
      <c r="A30" s="213" t="s">
        <v>356</v>
      </c>
      <c r="B30" s="224"/>
      <c r="C30" s="191"/>
      <c r="D30" s="191"/>
      <c r="E30" s="191"/>
      <c r="F30" s="315"/>
      <c r="G30" s="316"/>
      <c r="H30" s="18"/>
    </row>
    <row r="31" spans="1:8" ht="45.75" customHeight="1">
      <c r="A31" s="213" t="s">
        <v>357</v>
      </c>
      <c r="B31" s="224"/>
      <c r="C31" s="211"/>
      <c r="D31" s="210"/>
      <c r="E31" s="211"/>
      <c r="F31" s="308"/>
      <c r="G31" s="247"/>
      <c r="H31" s="18"/>
    </row>
    <row r="32" spans="1:8" ht="24.75" customHeight="1">
      <c r="A32" s="185" t="s">
        <v>20</v>
      </c>
      <c r="B32" s="267"/>
      <c r="C32" s="311">
        <v>162000000</v>
      </c>
      <c r="D32" s="311">
        <v>162000000</v>
      </c>
      <c r="E32" s="311">
        <v>0</v>
      </c>
      <c r="F32" s="312">
        <v>0</v>
      </c>
      <c r="G32" s="277">
        <v>162000000</v>
      </c>
      <c r="H32" s="18"/>
    </row>
    <row r="33" spans="1:8" ht="45.75" customHeight="1">
      <c r="A33" s="110"/>
      <c r="B33" s="259"/>
      <c r="C33" s="99"/>
      <c r="D33" s="236"/>
      <c r="E33" s="99"/>
      <c r="F33" s="298"/>
      <c r="G33" s="244"/>
      <c r="H33" s="18"/>
    </row>
    <row r="34" spans="1:8" ht="45.75" customHeight="1" thickBot="1">
      <c r="A34" s="355" t="s">
        <v>242</v>
      </c>
      <c r="B34" s="355"/>
      <c r="C34" s="355"/>
      <c r="D34" s="355"/>
      <c r="E34" s="355"/>
      <c r="F34" s="355"/>
      <c r="G34" s="355"/>
      <c r="H34" s="18"/>
    </row>
    <row r="35" spans="1:8" ht="21" customHeight="1">
      <c r="A35" s="404" t="s">
        <v>16</v>
      </c>
      <c r="B35" s="369" t="s">
        <v>17</v>
      </c>
      <c r="C35" s="371" t="s">
        <v>395</v>
      </c>
      <c r="D35" s="371"/>
      <c r="E35" s="371"/>
      <c r="F35" s="242" t="s">
        <v>22</v>
      </c>
      <c r="G35" s="299" t="s">
        <v>20</v>
      </c>
      <c r="H35" s="18"/>
    </row>
    <row r="36" spans="1:8" ht="21" customHeight="1" thickBot="1">
      <c r="A36" s="397"/>
      <c r="B36" s="370"/>
      <c r="C36" s="211" t="s">
        <v>20</v>
      </c>
      <c r="D36" s="210" t="s">
        <v>21</v>
      </c>
      <c r="E36" s="211" t="s">
        <v>22</v>
      </c>
      <c r="F36" s="217" t="s">
        <v>338</v>
      </c>
      <c r="G36" s="318" t="s">
        <v>396</v>
      </c>
      <c r="H36" s="18"/>
    </row>
    <row r="37" spans="1:8" ht="45.75" customHeight="1">
      <c r="A37" s="96" t="s">
        <v>358</v>
      </c>
      <c r="B37" s="224"/>
      <c r="C37" s="211"/>
      <c r="D37" s="210"/>
      <c r="E37" s="211"/>
      <c r="F37" s="308"/>
      <c r="G37" s="244"/>
      <c r="H37" s="18"/>
    </row>
    <row r="38" spans="1:8" ht="24.75" customHeight="1">
      <c r="A38" s="104" t="s">
        <v>20</v>
      </c>
      <c r="B38" s="186"/>
      <c r="C38" s="379" t="s">
        <v>452</v>
      </c>
      <c r="D38" s="379"/>
      <c r="E38" s="379"/>
      <c r="F38" s="300"/>
      <c r="G38" s="277"/>
      <c r="H38" s="18"/>
    </row>
    <row r="39" spans="1:8" ht="28.5" customHeight="1">
      <c r="A39" s="110"/>
      <c r="B39" s="259"/>
      <c r="C39" s="99"/>
      <c r="D39" s="236"/>
      <c r="E39" s="99"/>
      <c r="F39" s="298"/>
      <c r="G39" s="244"/>
      <c r="H39" s="18"/>
    </row>
    <row r="40" spans="1:8" ht="45.75" customHeight="1" thickBot="1">
      <c r="A40" s="355" t="s">
        <v>243</v>
      </c>
      <c r="B40" s="355"/>
      <c r="C40" s="355"/>
      <c r="D40" s="355"/>
      <c r="E40" s="355"/>
      <c r="F40" s="355"/>
      <c r="G40" s="355"/>
      <c r="H40" s="18"/>
    </row>
    <row r="41" spans="1:8" ht="21" customHeight="1">
      <c r="A41" s="404" t="s">
        <v>16</v>
      </c>
      <c r="B41" s="369" t="s">
        <v>17</v>
      </c>
      <c r="C41" s="371" t="s">
        <v>395</v>
      </c>
      <c r="D41" s="371"/>
      <c r="E41" s="371"/>
      <c r="F41" s="242" t="s">
        <v>22</v>
      </c>
      <c r="G41" s="285" t="s">
        <v>20</v>
      </c>
      <c r="H41" s="18"/>
    </row>
    <row r="42" spans="1:8" ht="21" customHeight="1" thickBot="1">
      <c r="A42" s="397"/>
      <c r="B42" s="370"/>
      <c r="C42" s="211" t="s">
        <v>20</v>
      </c>
      <c r="D42" s="210" t="s">
        <v>21</v>
      </c>
      <c r="E42" s="211" t="s">
        <v>22</v>
      </c>
      <c r="F42" s="217" t="s">
        <v>338</v>
      </c>
      <c r="G42" s="313" t="s">
        <v>396</v>
      </c>
      <c r="H42" s="18"/>
    </row>
    <row r="43" spans="1:8" ht="45.75" customHeight="1">
      <c r="A43" s="310" t="s">
        <v>361</v>
      </c>
      <c r="B43" s="224"/>
      <c r="C43" s="211"/>
      <c r="D43" s="210"/>
      <c r="E43" s="211"/>
      <c r="F43" s="308"/>
      <c r="G43" s="247"/>
      <c r="H43" s="18"/>
    </row>
    <row r="44" spans="1:8" ht="45.75" customHeight="1">
      <c r="A44" s="319" t="s">
        <v>365</v>
      </c>
      <c r="B44" s="224"/>
      <c r="C44" s="211"/>
      <c r="D44" s="210"/>
      <c r="E44" s="211"/>
      <c r="F44" s="308"/>
      <c r="G44" s="247"/>
      <c r="H44" s="18"/>
    </row>
    <row r="45" spans="1:8" ht="24.75" customHeight="1">
      <c r="A45" s="185" t="s">
        <v>20</v>
      </c>
      <c r="B45" s="186"/>
      <c r="C45" s="379" t="s">
        <v>266</v>
      </c>
      <c r="D45" s="379"/>
      <c r="E45" s="379"/>
      <c r="F45" s="300"/>
      <c r="G45" s="277"/>
      <c r="H45" s="18"/>
    </row>
    <row r="46" spans="1:8" ht="21.75" customHeight="1">
      <c r="A46" s="110"/>
      <c r="B46" s="259"/>
      <c r="C46" s="99"/>
      <c r="D46" s="236"/>
      <c r="E46" s="99"/>
      <c r="F46" s="298"/>
      <c r="G46" s="244"/>
      <c r="H46" s="18"/>
    </row>
    <row r="47" spans="1:8" ht="45.75" customHeight="1" thickBot="1">
      <c r="A47" s="355" t="s">
        <v>244</v>
      </c>
      <c r="B47" s="355"/>
      <c r="C47" s="355"/>
      <c r="D47" s="355"/>
      <c r="E47" s="355"/>
      <c r="F47" s="355"/>
      <c r="G47" s="355"/>
      <c r="H47" s="18"/>
    </row>
    <row r="48" spans="1:8" ht="21" customHeight="1">
      <c r="A48" s="404" t="s">
        <v>16</v>
      </c>
      <c r="B48" s="369" t="s">
        <v>17</v>
      </c>
      <c r="C48" s="371" t="s">
        <v>395</v>
      </c>
      <c r="D48" s="371"/>
      <c r="E48" s="371"/>
      <c r="F48" s="242" t="s">
        <v>22</v>
      </c>
      <c r="G48" s="285" t="s">
        <v>20</v>
      </c>
      <c r="H48" s="18"/>
    </row>
    <row r="49" spans="1:8" ht="21" customHeight="1" thickBot="1">
      <c r="A49" s="397"/>
      <c r="B49" s="398"/>
      <c r="C49" s="263" t="s">
        <v>20</v>
      </c>
      <c r="D49" s="264" t="s">
        <v>21</v>
      </c>
      <c r="E49" s="263" t="s">
        <v>22</v>
      </c>
      <c r="F49" s="265" t="s">
        <v>338</v>
      </c>
      <c r="G49" s="321" t="s">
        <v>396</v>
      </c>
      <c r="H49" s="18"/>
    </row>
    <row r="50" spans="1:8" ht="36.75" customHeight="1">
      <c r="A50" s="269" t="s">
        <v>363</v>
      </c>
      <c r="B50" s="235"/>
      <c r="C50" s="206"/>
      <c r="D50" s="207"/>
      <c r="E50" s="206"/>
      <c r="F50" s="306"/>
      <c r="G50" s="320"/>
      <c r="H50" s="18"/>
    </row>
    <row r="51" spans="1:8" ht="53.25" customHeight="1">
      <c r="A51" s="262" t="s">
        <v>89</v>
      </c>
      <c r="B51" s="224"/>
      <c r="C51" s="211"/>
      <c r="D51" s="210"/>
      <c r="E51" s="211"/>
      <c r="F51" s="308"/>
      <c r="G51" s="247"/>
      <c r="H51" s="18"/>
    </row>
    <row r="52" spans="1:8" ht="24.75" customHeight="1">
      <c r="A52" s="266" t="s">
        <v>20</v>
      </c>
      <c r="B52" s="266"/>
      <c r="C52" s="405" t="s">
        <v>266</v>
      </c>
      <c r="D52" s="405"/>
      <c r="E52" s="405"/>
      <c r="F52" s="304"/>
      <c r="G52" s="305"/>
      <c r="H52" s="18"/>
    </row>
    <row r="53" spans="1:8" ht="45.75" customHeight="1">
      <c r="A53" s="110"/>
      <c r="B53" s="259"/>
      <c r="C53" s="99"/>
      <c r="D53" s="236"/>
      <c r="E53" s="99"/>
      <c r="F53" s="298"/>
      <c r="G53" s="244"/>
      <c r="H53" s="18"/>
    </row>
    <row r="54" spans="1:8" ht="45.75" customHeight="1" thickBot="1">
      <c r="A54" s="355" t="s">
        <v>245</v>
      </c>
      <c r="B54" s="355"/>
      <c r="C54" s="355"/>
      <c r="D54" s="355"/>
      <c r="E54" s="355"/>
      <c r="F54" s="355"/>
      <c r="G54" s="355"/>
      <c r="H54" s="18"/>
    </row>
    <row r="55" spans="1:8" ht="21" customHeight="1">
      <c r="A55" s="404" t="s">
        <v>16</v>
      </c>
      <c r="B55" s="369" t="s">
        <v>17</v>
      </c>
      <c r="C55" s="371" t="s">
        <v>395</v>
      </c>
      <c r="D55" s="371"/>
      <c r="E55" s="371"/>
      <c r="F55" s="242" t="s">
        <v>22</v>
      </c>
      <c r="G55" s="285" t="s">
        <v>20</v>
      </c>
      <c r="H55" s="18"/>
    </row>
    <row r="56" spans="1:8" ht="21" customHeight="1" thickBot="1">
      <c r="A56" s="397"/>
      <c r="B56" s="370"/>
      <c r="C56" s="211" t="s">
        <v>20</v>
      </c>
      <c r="D56" s="210" t="s">
        <v>21</v>
      </c>
      <c r="E56" s="211" t="s">
        <v>22</v>
      </c>
      <c r="F56" s="217" t="s">
        <v>338</v>
      </c>
      <c r="G56" s="313" t="s">
        <v>396</v>
      </c>
      <c r="H56" s="18"/>
    </row>
    <row r="57" spans="1:8" ht="45.75" customHeight="1">
      <c r="A57" s="310" t="s">
        <v>368</v>
      </c>
      <c r="B57" s="224"/>
      <c r="C57" s="191">
        <v>72000000</v>
      </c>
      <c r="D57" s="191">
        <v>0</v>
      </c>
      <c r="E57" s="191">
        <v>72000000</v>
      </c>
      <c r="F57" s="315">
        <v>0</v>
      </c>
      <c r="G57" s="316">
        <v>72000000</v>
      </c>
      <c r="H57" s="18"/>
    </row>
    <row r="58" spans="1:8" ht="24.75" customHeight="1">
      <c r="A58" s="185" t="s">
        <v>20</v>
      </c>
      <c r="B58" s="267"/>
      <c r="C58" s="311">
        <v>72000000</v>
      </c>
      <c r="D58" s="311">
        <v>0</v>
      </c>
      <c r="E58" s="311">
        <v>72000000</v>
      </c>
      <c r="F58" s="312">
        <v>0</v>
      </c>
      <c r="G58" s="300">
        <v>72000000</v>
      </c>
      <c r="H58" s="18"/>
    </row>
    <row r="59" spans="1:8" ht="45.75" customHeight="1">
      <c r="A59" s="110"/>
      <c r="B59" s="259"/>
      <c r="C59" s="99"/>
      <c r="D59" s="236"/>
      <c r="E59" s="99"/>
      <c r="F59" s="298"/>
      <c r="G59" s="244"/>
      <c r="H59" s="18"/>
    </row>
    <row r="60" spans="1:8" ht="45.75" customHeight="1" thickBot="1">
      <c r="A60" s="355" t="s">
        <v>246</v>
      </c>
      <c r="B60" s="355"/>
      <c r="C60" s="355"/>
      <c r="D60" s="355"/>
      <c r="E60" s="355"/>
      <c r="F60" s="355"/>
      <c r="G60" s="355"/>
      <c r="H60" s="18"/>
    </row>
    <row r="61" spans="1:8" ht="21" customHeight="1">
      <c r="A61" s="404" t="s">
        <v>16</v>
      </c>
      <c r="B61" s="369" t="s">
        <v>17</v>
      </c>
      <c r="C61" s="371" t="s">
        <v>395</v>
      </c>
      <c r="D61" s="371"/>
      <c r="E61" s="371"/>
      <c r="F61" s="242" t="s">
        <v>22</v>
      </c>
      <c r="G61" s="285" t="s">
        <v>20</v>
      </c>
      <c r="H61" s="18"/>
    </row>
    <row r="62" spans="1:8" ht="21" customHeight="1" thickBot="1">
      <c r="A62" s="397"/>
      <c r="B62" s="370"/>
      <c r="C62" s="211" t="s">
        <v>20</v>
      </c>
      <c r="D62" s="210" t="s">
        <v>21</v>
      </c>
      <c r="E62" s="211" t="s">
        <v>22</v>
      </c>
      <c r="F62" s="217" t="s">
        <v>338</v>
      </c>
      <c r="G62" s="313" t="s">
        <v>396</v>
      </c>
      <c r="H62" s="18"/>
    </row>
    <row r="63" spans="1:8" ht="45.75" customHeight="1">
      <c r="A63" s="310" t="s">
        <v>370</v>
      </c>
      <c r="B63" s="224"/>
      <c r="C63" s="211">
        <v>35000000</v>
      </c>
      <c r="D63" s="211">
        <v>0</v>
      </c>
      <c r="E63" s="211">
        <v>35000000</v>
      </c>
      <c r="F63" s="308">
        <v>0</v>
      </c>
      <c r="G63" s="309">
        <v>35000000</v>
      </c>
      <c r="H63" s="18"/>
    </row>
    <row r="64" spans="1:8" ht="45.75" customHeight="1">
      <c r="A64" s="96" t="s">
        <v>371</v>
      </c>
      <c r="B64" s="224"/>
      <c r="C64" s="211"/>
      <c r="D64" s="210"/>
      <c r="E64" s="211"/>
      <c r="F64" s="308"/>
      <c r="G64" s="247"/>
      <c r="H64" s="18"/>
    </row>
    <row r="65" spans="1:8" ht="24.75" customHeight="1">
      <c r="A65" s="104" t="s">
        <v>20</v>
      </c>
      <c r="B65" s="267"/>
      <c r="C65" s="311">
        <v>35000000</v>
      </c>
      <c r="D65" s="311">
        <v>0</v>
      </c>
      <c r="E65" s="311">
        <v>35000000</v>
      </c>
      <c r="F65" s="312">
        <v>0</v>
      </c>
      <c r="G65" s="300">
        <v>35000000</v>
      </c>
      <c r="H65" s="18"/>
    </row>
    <row r="66" spans="1:8" ht="45.75" customHeight="1">
      <c r="A66" s="110"/>
      <c r="B66" s="259"/>
      <c r="C66" s="99"/>
      <c r="D66" s="236"/>
      <c r="E66" s="99"/>
      <c r="F66" s="298"/>
      <c r="G66" s="244"/>
      <c r="H66" s="18"/>
    </row>
    <row r="67" spans="1:8" ht="45.75" customHeight="1">
      <c r="A67" s="110"/>
      <c r="B67" s="259"/>
      <c r="C67" s="99"/>
      <c r="D67" s="236"/>
      <c r="E67" s="99"/>
      <c r="F67" s="298"/>
      <c r="G67" s="244"/>
      <c r="H67" s="18"/>
    </row>
    <row r="68" spans="1:8" ht="45.75" customHeight="1">
      <c r="A68" s="110"/>
      <c r="B68" s="259"/>
      <c r="C68" s="99"/>
      <c r="D68" s="236"/>
      <c r="E68" s="99"/>
      <c r="F68" s="298"/>
      <c r="G68" s="244"/>
      <c r="H68" s="18"/>
    </row>
    <row r="69" spans="1:8" ht="45.75" customHeight="1">
      <c r="A69" s="110"/>
      <c r="B69" s="259"/>
      <c r="C69" s="99"/>
      <c r="D69" s="236"/>
      <c r="E69" s="99"/>
      <c r="F69" s="298"/>
      <c r="G69" s="244"/>
      <c r="H69" s="18"/>
    </row>
    <row r="70" spans="1:8" ht="45.75" customHeight="1">
      <c r="A70" s="110"/>
      <c r="B70" s="259"/>
      <c r="C70" s="99"/>
      <c r="D70" s="236"/>
      <c r="E70" s="99"/>
      <c r="F70" s="298"/>
      <c r="G70" s="244"/>
      <c r="H70" s="18"/>
    </row>
    <row r="71" spans="1:8" ht="45.75" customHeight="1" thickBot="1">
      <c r="A71" s="355" t="s">
        <v>247</v>
      </c>
      <c r="B71" s="355"/>
      <c r="C71" s="355"/>
      <c r="D71" s="355"/>
      <c r="E71" s="355"/>
      <c r="F71" s="355"/>
      <c r="G71" s="355"/>
      <c r="H71" s="18"/>
    </row>
    <row r="72" spans="1:8" ht="21" customHeight="1">
      <c r="A72" s="404" t="s">
        <v>16</v>
      </c>
      <c r="B72" s="369" t="s">
        <v>17</v>
      </c>
      <c r="C72" s="371" t="s">
        <v>395</v>
      </c>
      <c r="D72" s="371"/>
      <c r="E72" s="371"/>
      <c r="F72" s="242" t="s">
        <v>22</v>
      </c>
      <c r="G72" s="327" t="s">
        <v>20</v>
      </c>
      <c r="H72" s="18"/>
    </row>
    <row r="73" spans="1:8" ht="21" customHeight="1" thickBot="1">
      <c r="A73" s="397"/>
      <c r="B73" s="370"/>
      <c r="C73" s="211" t="s">
        <v>20</v>
      </c>
      <c r="D73" s="210" t="s">
        <v>21</v>
      </c>
      <c r="E73" s="211" t="s">
        <v>22</v>
      </c>
      <c r="F73" s="217" t="s">
        <v>338</v>
      </c>
      <c r="G73" s="328" t="s">
        <v>396</v>
      </c>
      <c r="H73" s="18"/>
    </row>
    <row r="74" spans="1:8" ht="45.75" customHeight="1">
      <c r="A74" s="269" t="s">
        <v>301</v>
      </c>
      <c r="B74" s="323"/>
      <c r="C74" s="324">
        <v>35000000</v>
      </c>
      <c r="D74" s="324">
        <v>0</v>
      </c>
      <c r="E74" s="324">
        <v>35000000</v>
      </c>
      <c r="F74" s="325">
        <v>0</v>
      </c>
      <c r="G74" s="326">
        <v>35000000</v>
      </c>
      <c r="H74" s="18"/>
    </row>
    <row r="75" spans="1:8" ht="45.75" customHeight="1">
      <c r="A75" s="214" t="s">
        <v>302</v>
      </c>
      <c r="B75" s="322" t="s">
        <v>303</v>
      </c>
      <c r="C75" s="211"/>
      <c r="D75" s="210"/>
      <c r="E75" s="211"/>
      <c r="F75" s="308"/>
      <c r="G75" s="247"/>
      <c r="H75" s="18"/>
    </row>
    <row r="76" spans="1:8" ht="24.75" customHeight="1">
      <c r="A76" s="185" t="s">
        <v>20</v>
      </c>
      <c r="B76" s="267"/>
      <c r="C76" s="311">
        <v>35000000</v>
      </c>
      <c r="D76" s="311">
        <v>0</v>
      </c>
      <c r="E76" s="311">
        <v>35000000</v>
      </c>
      <c r="F76" s="312">
        <v>0</v>
      </c>
      <c r="G76" s="300">
        <v>35000000</v>
      </c>
      <c r="H76" s="18"/>
    </row>
    <row r="77" spans="1:8" ht="45.75" customHeight="1">
      <c r="A77" s="110"/>
      <c r="B77" s="259"/>
      <c r="C77" s="99"/>
      <c r="D77" s="236"/>
      <c r="E77" s="99"/>
      <c r="F77" s="298"/>
      <c r="G77" s="244"/>
      <c r="H77" s="18"/>
    </row>
    <row r="78" spans="1:8" ht="45.75" customHeight="1" thickBot="1">
      <c r="A78" s="355" t="s">
        <v>248</v>
      </c>
      <c r="B78" s="355"/>
      <c r="C78" s="355"/>
      <c r="D78" s="355"/>
      <c r="E78" s="355"/>
      <c r="F78" s="355"/>
      <c r="G78" s="355"/>
      <c r="H78" s="18"/>
    </row>
    <row r="79" spans="1:8" ht="21" customHeight="1">
      <c r="A79" s="404" t="s">
        <v>16</v>
      </c>
      <c r="B79" s="369" t="s">
        <v>17</v>
      </c>
      <c r="C79" s="371" t="s">
        <v>395</v>
      </c>
      <c r="D79" s="371"/>
      <c r="E79" s="371"/>
      <c r="F79" s="242" t="s">
        <v>22</v>
      </c>
      <c r="G79" s="285" t="s">
        <v>20</v>
      </c>
      <c r="H79" s="18"/>
    </row>
    <row r="80" spans="1:8" ht="21" customHeight="1" thickBot="1">
      <c r="A80" s="397"/>
      <c r="B80" s="370"/>
      <c r="C80" s="211" t="s">
        <v>20</v>
      </c>
      <c r="D80" s="210" t="s">
        <v>21</v>
      </c>
      <c r="E80" s="211" t="s">
        <v>22</v>
      </c>
      <c r="F80" s="217" t="s">
        <v>338</v>
      </c>
      <c r="G80" s="313" t="s">
        <v>396</v>
      </c>
      <c r="H80" s="18"/>
    </row>
    <row r="81" spans="1:8" ht="45.75" customHeight="1">
      <c r="A81" s="110" t="s">
        <v>305</v>
      </c>
      <c r="B81" s="322" t="s">
        <v>306</v>
      </c>
      <c r="C81" s="211">
        <v>50000000</v>
      </c>
      <c r="D81" s="211">
        <v>0</v>
      </c>
      <c r="E81" s="211">
        <v>50000000</v>
      </c>
      <c r="F81" s="308">
        <v>0</v>
      </c>
      <c r="G81" s="309">
        <v>50000000</v>
      </c>
      <c r="H81" s="18"/>
    </row>
    <row r="82" spans="1:8" ht="45.75" customHeight="1">
      <c r="A82" s="213" t="s">
        <v>307</v>
      </c>
      <c r="B82" s="216"/>
      <c r="C82" s="211"/>
      <c r="D82" s="210"/>
      <c r="E82" s="211"/>
      <c r="F82" s="308"/>
      <c r="G82" s="247"/>
      <c r="H82" s="18"/>
    </row>
    <row r="83" spans="1:8" ht="24.75" customHeight="1">
      <c r="A83" s="185" t="s">
        <v>20</v>
      </c>
      <c r="B83" s="267"/>
      <c r="C83" s="311">
        <v>50000000</v>
      </c>
      <c r="D83" s="311">
        <v>0</v>
      </c>
      <c r="E83" s="311">
        <v>50000000</v>
      </c>
      <c r="F83" s="312">
        <v>0</v>
      </c>
      <c r="G83" s="300">
        <v>50000000</v>
      </c>
      <c r="H83" s="18"/>
    </row>
    <row r="84" spans="1:8" ht="45.75" customHeight="1">
      <c r="A84" s="110"/>
      <c r="B84" s="259"/>
      <c r="C84" s="99"/>
      <c r="D84" s="236"/>
      <c r="E84" s="99"/>
      <c r="F84" s="298"/>
      <c r="G84" s="244"/>
      <c r="H84" s="18"/>
    </row>
    <row r="85" spans="1:8" ht="45.75" customHeight="1">
      <c r="A85" s="110"/>
      <c r="B85" s="259"/>
      <c r="C85" s="99"/>
      <c r="D85" s="236"/>
      <c r="E85" s="99"/>
      <c r="F85" s="298"/>
      <c r="G85" s="244"/>
      <c r="H85" s="18"/>
    </row>
    <row r="86" spans="1:8" ht="45.75" customHeight="1">
      <c r="A86" s="110"/>
      <c r="B86" s="259"/>
      <c r="C86" s="99"/>
      <c r="D86" s="236"/>
      <c r="E86" s="99"/>
      <c r="F86" s="298"/>
      <c r="G86" s="244"/>
      <c r="H86" s="18"/>
    </row>
    <row r="87" spans="1:8" ht="45.75" customHeight="1">
      <c r="A87" s="110"/>
      <c r="B87" s="259"/>
      <c r="C87" s="99"/>
      <c r="D87" s="236"/>
      <c r="E87" s="99"/>
      <c r="F87" s="298"/>
      <c r="G87" s="244"/>
      <c r="H87" s="18"/>
    </row>
    <row r="88" spans="1:8" ht="45.75" customHeight="1" thickBot="1">
      <c r="A88" s="355" t="s">
        <v>249</v>
      </c>
      <c r="B88" s="355"/>
      <c r="C88" s="355"/>
      <c r="D88" s="355"/>
      <c r="E88" s="355"/>
      <c r="F88" s="355"/>
      <c r="G88" s="355"/>
      <c r="H88" s="18"/>
    </row>
    <row r="89" spans="1:8" ht="21" customHeight="1">
      <c r="A89" s="404" t="s">
        <v>16</v>
      </c>
      <c r="B89" s="369" t="s">
        <v>17</v>
      </c>
      <c r="C89" s="371" t="s">
        <v>395</v>
      </c>
      <c r="D89" s="371"/>
      <c r="E89" s="371"/>
      <c r="F89" s="242" t="s">
        <v>22</v>
      </c>
      <c r="G89" s="285" t="s">
        <v>20</v>
      </c>
      <c r="H89" s="18"/>
    </row>
    <row r="90" spans="1:8" ht="21" customHeight="1" thickBot="1">
      <c r="A90" s="397"/>
      <c r="B90" s="370"/>
      <c r="C90" s="211" t="s">
        <v>20</v>
      </c>
      <c r="D90" s="210" t="s">
        <v>21</v>
      </c>
      <c r="E90" s="211" t="s">
        <v>22</v>
      </c>
      <c r="F90" s="217" t="s">
        <v>338</v>
      </c>
      <c r="G90" s="313" t="s">
        <v>396</v>
      </c>
      <c r="H90" s="18"/>
    </row>
    <row r="91" spans="1:8" ht="45.75" customHeight="1">
      <c r="A91" s="310" t="s">
        <v>309</v>
      </c>
      <c r="B91" s="216"/>
      <c r="C91" s="211">
        <v>70000000</v>
      </c>
      <c r="D91" s="211">
        <v>52000000</v>
      </c>
      <c r="E91" s="211">
        <v>18000000</v>
      </c>
      <c r="F91" s="308">
        <v>0</v>
      </c>
      <c r="G91" s="309">
        <v>70000000</v>
      </c>
      <c r="H91" s="18"/>
    </row>
    <row r="92" spans="1:8" ht="24.75" customHeight="1">
      <c r="A92" s="185" t="s">
        <v>20</v>
      </c>
      <c r="B92" s="267"/>
      <c r="C92" s="311">
        <v>70000000</v>
      </c>
      <c r="D92" s="311">
        <v>52000000</v>
      </c>
      <c r="E92" s="311">
        <v>18000000</v>
      </c>
      <c r="F92" s="312">
        <v>0</v>
      </c>
      <c r="G92" s="300">
        <v>70000000</v>
      </c>
      <c r="H92" s="18"/>
    </row>
    <row r="93" spans="1:8" ht="45.75" customHeight="1">
      <c r="A93" s="110"/>
      <c r="B93" s="259"/>
      <c r="C93" s="99"/>
      <c r="D93" s="236"/>
      <c r="E93" s="99"/>
      <c r="F93" s="298"/>
      <c r="G93" s="244"/>
      <c r="H93" s="18"/>
    </row>
    <row r="94" spans="1:8" ht="45.75" customHeight="1" thickBot="1">
      <c r="A94" s="355" t="s">
        <v>250</v>
      </c>
      <c r="B94" s="355"/>
      <c r="C94" s="355"/>
      <c r="D94" s="355"/>
      <c r="E94" s="355"/>
      <c r="F94" s="355"/>
      <c r="G94" s="355"/>
      <c r="H94" s="18"/>
    </row>
    <row r="95" spans="1:8" ht="21" customHeight="1">
      <c r="A95" s="404" t="s">
        <v>16</v>
      </c>
      <c r="B95" s="369" t="s">
        <v>17</v>
      </c>
      <c r="C95" s="371" t="s">
        <v>395</v>
      </c>
      <c r="D95" s="371"/>
      <c r="E95" s="371"/>
      <c r="F95" s="242" t="s">
        <v>22</v>
      </c>
      <c r="G95" s="285" t="s">
        <v>20</v>
      </c>
      <c r="H95" s="18"/>
    </row>
    <row r="96" spans="1:8" ht="21" customHeight="1" thickBot="1">
      <c r="A96" s="397"/>
      <c r="B96" s="370"/>
      <c r="C96" s="211" t="s">
        <v>20</v>
      </c>
      <c r="D96" s="210" t="s">
        <v>21</v>
      </c>
      <c r="E96" s="211" t="s">
        <v>22</v>
      </c>
      <c r="F96" s="217" t="s">
        <v>338</v>
      </c>
      <c r="G96" s="313" t="s">
        <v>396</v>
      </c>
      <c r="H96" s="18"/>
    </row>
    <row r="97" spans="1:8" ht="45.75" customHeight="1">
      <c r="A97" s="310" t="s">
        <v>345</v>
      </c>
      <c r="B97" s="224"/>
      <c r="C97" s="211">
        <v>747213000.0000001</v>
      </c>
      <c r="D97" s="211">
        <v>507213000</v>
      </c>
      <c r="E97" s="211">
        <v>240000000</v>
      </c>
      <c r="F97" s="308">
        <v>120000000</v>
      </c>
      <c r="G97" s="309">
        <v>867213000.0000001</v>
      </c>
      <c r="H97" s="18"/>
    </row>
    <row r="98" spans="1:8" ht="24.75" customHeight="1">
      <c r="A98" s="185" t="s">
        <v>20</v>
      </c>
      <c r="B98" s="267"/>
      <c r="C98" s="311">
        <v>747213000.0000001</v>
      </c>
      <c r="D98" s="311">
        <v>507213000</v>
      </c>
      <c r="E98" s="311">
        <v>240000000</v>
      </c>
      <c r="F98" s="312">
        <v>120000000</v>
      </c>
      <c r="G98" s="300">
        <v>867213000.0000001</v>
      </c>
      <c r="H98" s="18"/>
    </row>
    <row r="99" spans="1:8" ht="45.75" customHeight="1">
      <c r="A99" s="110"/>
      <c r="B99" s="259"/>
      <c r="C99" s="99"/>
      <c r="D99" s="236"/>
      <c r="E99" s="99"/>
      <c r="F99" s="298"/>
      <c r="G99" s="244"/>
      <c r="H99" s="18"/>
    </row>
    <row r="100" spans="1:8" ht="45.75" customHeight="1">
      <c r="A100" s="110"/>
      <c r="B100" s="259"/>
      <c r="C100" s="99"/>
      <c r="D100" s="236"/>
      <c r="E100" s="99"/>
      <c r="F100" s="298"/>
      <c r="G100" s="244"/>
      <c r="H100" s="18"/>
    </row>
    <row r="101" spans="1:8" ht="45.75" customHeight="1">
      <c r="A101" s="110"/>
      <c r="B101" s="259"/>
      <c r="C101" s="99"/>
      <c r="D101" s="236"/>
      <c r="E101" s="99"/>
      <c r="F101" s="298"/>
      <c r="G101" s="244"/>
      <c r="H101" s="18"/>
    </row>
    <row r="102" spans="1:8" ht="45.75" customHeight="1">
      <c r="A102" s="110"/>
      <c r="B102" s="259"/>
      <c r="C102" s="99"/>
      <c r="D102" s="236"/>
      <c r="E102" s="99"/>
      <c r="F102" s="298"/>
      <c r="G102" s="244"/>
      <c r="H102" s="18"/>
    </row>
    <row r="103" spans="1:8" ht="45.75" customHeight="1">
      <c r="A103" s="110"/>
      <c r="B103" s="259"/>
      <c r="C103" s="99"/>
      <c r="D103" s="236"/>
      <c r="E103" s="99"/>
      <c r="F103" s="298"/>
      <c r="G103" s="244"/>
      <c r="H103" s="18"/>
    </row>
    <row r="104" spans="1:8" ht="45.75" customHeight="1">
      <c r="A104" s="110"/>
      <c r="B104" s="259"/>
      <c r="C104" s="99"/>
      <c r="D104" s="236"/>
      <c r="E104" s="99"/>
      <c r="F104" s="298"/>
      <c r="G104" s="244"/>
      <c r="H104" s="18"/>
    </row>
    <row r="105" spans="1:8" ht="45.75" customHeight="1" thickBot="1">
      <c r="A105" s="355" t="s">
        <v>251</v>
      </c>
      <c r="B105" s="355"/>
      <c r="C105" s="355"/>
      <c r="D105" s="355"/>
      <c r="E105" s="355"/>
      <c r="F105" s="355"/>
      <c r="G105" s="355"/>
      <c r="H105" s="18"/>
    </row>
    <row r="106" spans="1:8" ht="21" customHeight="1">
      <c r="A106" s="404" t="s">
        <v>16</v>
      </c>
      <c r="B106" s="369" t="s">
        <v>17</v>
      </c>
      <c r="C106" s="371" t="s">
        <v>395</v>
      </c>
      <c r="D106" s="371"/>
      <c r="E106" s="371"/>
      <c r="F106" s="242" t="s">
        <v>22</v>
      </c>
      <c r="G106" s="285" t="s">
        <v>20</v>
      </c>
      <c r="H106" s="18"/>
    </row>
    <row r="107" spans="1:8" ht="21" customHeight="1" thickBot="1">
      <c r="A107" s="397"/>
      <c r="B107" s="370"/>
      <c r="C107" s="211" t="s">
        <v>20</v>
      </c>
      <c r="D107" s="210" t="s">
        <v>21</v>
      </c>
      <c r="E107" s="211" t="s">
        <v>22</v>
      </c>
      <c r="F107" s="217" t="s">
        <v>338</v>
      </c>
      <c r="G107" s="313" t="s">
        <v>396</v>
      </c>
      <c r="H107" s="18"/>
    </row>
    <row r="108" spans="1:8" ht="45.75" customHeight="1">
      <c r="A108" s="110" t="s">
        <v>312</v>
      </c>
      <c r="B108" s="216"/>
      <c r="C108" s="191"/>
      <c r="D108" s="329"/>
      <c r="E108" s="191"/>
      <c r="F108" s="308"/>
      <c r="G108" s="247"/>
      <c r="H108" s="18"/>
    </row>
    <row r="109" spans="1:8" ht="45.75" customHeight="1">
      <c r="A109" s="213" t="s">
        <v>313</v>
      </c>
      <c r="B109" s="224" t="s">
        <v>389</v>
      </c>
      <c r="C109" s="191"/>
      <c r="D109" s="329"/>
      <c r="E109" s="191"/>
      <c r="F109" s="308"/>
      <c r="G109" s="247"/>
      <c r="H109" s="18"/>
    </row>
    <row r="110" spans="1:8" ht="24.75" customHeight="1">
      <c r="A110" s="185" t="s">
        <v>20</v>
      </c>
      <c r="B110" s="267"/>
      <c r="C110" s="311">
        <v>76000000</v>
      </c>
      <c r="D110" s="311">
        <v>0</v>
      </c>
      <c r="E110" s="311">
        <v>76000000</v>
      </c>
      <c r="F110" s="312">
        <v>38000000</v>
      </c>
      <c r="G110" s="300">
        <v>114000000</v>
      </c>
      <c r="H110" s="18"/>
    </row>
    <row r="111" spans="1:8" ht="45.75" customHeight="1">
      <c r="A111" s="110"/>
      <c r="B111" s="259"/>
      <c r="C111" s="99"/>
      <c r="D111" s="236"/>
      <c r="E111" s="99"/>
      <c r="F111" s="298"/>
      <c r="G111" s="244"/>
      <c r="H111" s="18"/>
    </row>
    <row r="112" spans="1:8" ht="45.75" customHeight="1" thickBot="1">
      <c r="A112" s="355" t="s">
        <v>252</v>
      </c>
      <c r="B112" s="355"/>
      <c r="C112" s="355"/>
      <c r="D112" s="355"/>
      <c r="E112" s="355"/>
      <c r="F112" s="355"/>
      <c r="G112" s="355"/>
      <c r="H112" s="18"/>
    </row>
    <row r="113" spans="1:8" ht="21" customHeight="1">
      <c r="A113" s="404" t="s">
        <v>16</v>
      </c>
      <c r="B113" s="369" t="s">
        <v>17</v>
      </c>
      <c r="C113" s="371" t="s">
        <v>395</v>
      </c>
      <c r="D113" s="371"/>
      <c r="E113" s="371"/>
      <c r="F113" s="242" t="s">
        <v>22</v>
      </c>
      <c r="G113" s="285" t="s">
        <v>20</v>
      </c>
      <c r="H113" s="18"/>
    </row>
    <row r="114" spans="1:8" ht="21" customHeight="1" thickBot="1">
      <c r="A114" s="397"/>
      <c r="B114" s="370"/>
      <c r="C114" s="211" t="s">
        <v>20</v>
      </c>
      <c r="D114" s="210" t="s">
        <v>21</v>
      </c>
      <c r="E114" s="211" t="s">
        <v>22</v>
      </c>
      <c r="F114" s="217" t="s">
        <v>338</v>
      </c>
      <c r="G114" s="313" t="s">
        <v>396</v>
      </c>
      <c r="H114" s="18"/>
    </row>
    <row r="115" spans="1:8" ht="45.75" customHeight="1">
      <c r="A115" s="310" t="s">
        <v>391</v>
      </c>
      <c r="B115" s="224"/>
      <c r="C115" s="211"/>
      <c r="D115" s="210"/>
      <c r="E115" s="211"/>
      <c r="F115" s="308"/>
      <c r="G115" s="247"/>
      <c r="H115" s="18"/>
    </row>
    <row r="116" spans="1:8" ht="24.75" customHeight="1">
      <c r="A116" s="185" t="s">
        <v>20</v>
      </c>
      <c r="B116" s="186"/>
      <c r="C116" s="379" t="s">
        <v>266</v>
      </c>
      <c r="D116" s="379"/>
      <c r="E116" s="379"/>
      <c r="F116" s="300"/>
      <c r="G116" s="277"/>
      <c r="H116" s="18"/>
    </row>
    <row r="117" spans="1:8" ht="26.25" customHeight="1">
      <c r="A117" s="21"/>
      <c r="B117" s="30"/>
      <c r="C117" s="13"/>
      <c r="D117" s="6"/>
      <c r="E117" s="13"/>
      <c r="G117" s="18"/>
      <c r="H117" s="18"/>
    </row>
    <row r="118" spans="7:8" ht="26.25" customHeight="1">
      <c r="G118" s="18"/>
      <c r="H118" s="18"/>
    </row>
    <row r="119" spans="7:8" ht="26.25" customHeight="1">
      <c r="G119" s="18"/>
      <c r="H119" s="18"/>
    </row>
    <row r="120" spans="7:8" ht="26.25" customHeight="1">
      <c r="G120" s="18"/>
      <c r="H120" s="18"/>
    </row>
    <row r="121" spans="7:8" ht="26.25" customHeight="1">
      <c r="G121" s="18"/>
      <c r="H121" s="18"/>
    </row>
    <row r="122" spans="7:8" ht="26.25" customHeight="1">
      <c r="G122" s="18"/>
      <c r="H122" s="18"/>
    </row>
    <row r="123" spans="7:8" ht="26.25" customHeight="1">
      <c r="G123" s="18"/>
      <c r="H123" s="18"/>
    </row>
    <row r="124" spans="7:8" ht="26.25" customHeight="1">
      <c r="G124" s="18"/>
      <c r="H124" s="18"/>
    </row>
    <row r="125" spans="7:8" ht="26.25" customHeight="1">
      <c r="G125" s="18"/>
      <c r="H125" s="18"/>
    </row>
    <row r="126" spans="7:8" ht="26.25" customHeight="1">
      <c r="G126" s="18"/>
      <c r="H126" s="18"/>
    </row>
    <row r="127" spans="7:8" ht="26.25" customHeight="1">
      <c r="G127" s="18"/>
      <c r="H127" s="18"/>
    </row>
    <row r="128" spans="7:8" ht="26.25" customHeight="1">
      <c r="G128" s="18"/>
      <c r="H128" s="18"/>
    </row>
    <row r="129" spans="7:8" ht="26.25" customHeight="1">
      <c r="G129" s="18"/>
      <c r="H129" s="18"/>
    </row>
    <row r="130" spans="7:8" ht="26.25" customHeight="1">
      <c r="G130" s="18"/>
      <c r="H130" s="18"/>
    </row>
    <row r="131" spans="7:8" ht="26.25" customHeight="1">
      <c r="G131" s="18"/>
      <c r="H131" s="18"/>
    </row>
    <row r="132" spans="7:8" ht="26.25" customHeight="1">
      <c r="G132" s="18"/>
      <c r="H132" s="18"/>
    </row>
    <row r="133" spans="7:8" ht="26.25" customHeight="1">
      <c r="G133" s="18"/>
      <c r="H133" s="18"/>
    </row>
    <row r="134" spans="7:8" ht="26.25" customHeight="1">
      <c r="G134" s="18"/>
      <c r="H134" s="18"/>
    </row>
    <row r="135" spans="7:8" ht="26.25" customHeight="1">
      <c r="G135" s="18"/>
      <c r="H135" s="18"/>
    </row>
    <row r="136" spans="7:8" ht="26.25" customHeight="1">
      <c r="G136" s="18"/>
      <c r="H136" s="18"/>
    </row>
    <row r="137" spans="7:8" ht="26.25" customHeight="1">
      <c r="G137" s="18"/>
      <c r="H137" s="18"/>
    </row>
    <row r="138" spans="7:8" ht="26.25" customHeight="1">
      <c r="G138" s="18"/>
      <c r="H138" s="18"/>
    </row>
    <row r="139" spans="7:8" ht="26.25" customHeight="1">
      <c r="G139" s="18"/>
      <c r="H139" s="18"/>
    </row>
    <row r="140" spans="7:8" ht="26.25" customHeight="1">
      <c r="G140" s="18"/>
      <c r="H140" s="18"/>
    </row>
  </sheetData>
  <sheetProtection/>
  <mergeCells count="66">
    <mergeCell ref="A112:G112"/>
    <mergeCell ref="C89:E89"/>
    <mergeCell ref="A106:A107"/>
    <mergeCell ref="C116:E116"/>
    <mergeCell ref="A113:A114"/>
    <mergeCell ref="B113:B114"/>
    <mergeCell ref="C113:E113"/>
    <mergeCell ref="A88:G88"/>
    <mergeCell ref="A94:G94"/>
    <mergeCell ref="B79:B80"/>
    <mergeCell ref="A105:G105"/>
    <mergeCell ref="C79:E79"/>
    <mergeCell ref="A89:A90"/>
    <mergeCell ref="B89:B90"/>
    <mergeCell ref="A95:A96"/>
    <mergeCell ref="A40:G40"/>
    <mergeCell ref="A47:G47"/>
    <mergeCell ref="A71:G71"/>
    <mergeCell ref="A78:G78"/>
    <mergeCell ref="A72:A73"/>
    <mergeCell ref="B72:B73"/>
    <mergeCell ref="C72:E72"/>
    <mergeCell ref="A18:G18"/>
    <mergeCell ref="A24:G24"/>
    <mergeCell ref="A55:A56"/>
    <mergeCell ref="A54:G54"/>
    <mergeCell ref="A34:G34"/>
    <mergeCell ref="C38:E38"/>
    <mergeCell ref="B55:B56"/>
    <mergeCell ref="C55:E55"/>
    <mergeCell ref="C45:E45"/>
    <mergeCell ref="A48:A49"/>
    <mergeCell ref="A35:A36"/>
    <mergeCell ref="B35:B36"/>
    <mergeCell ref="C35:E35"/>
    <mergeCell ref="B106:B107"/>
    <mergeCell ref="C106:E106"/>
    <mergeCell ref="A79:A80"/>
    <mergeCell ref="B95:B96"/>
    <mergeCell ref="C95:E95"/>
    <mergeCell ref="B48:B49"/>
    <mergeCell ref="C48:E48"/>
    <mergeCell ref="C61:E61"/>
    <mergeCell ref="A41:A42"/>
    <mergeCell ref="B41:B42"/>
    <mergeCell ref="C41:E41"/>
    <mergeCell ref="C52:E52"/>
    <mergeCell ref="A61:A62"/>
    <mergeCell ref="B61:B62"/>
    <mergeCell ref="A60:G60"/>
    <mergeCell ref="A25:A26"/>
    <mergeCell ref="B25:B26"/>
    <mergeCell ref="C25:E25"/>
    <mergeCell ref="A19:A20"/>
    <mergeCell ref="B19:B20"/>
    <mergeCell ref="C19:E19"/>
    <mergeCell ref="C7:E7"/>
    <mergeCell ref="A10:A11"/>
    <mergeCell ref="B10:B11"/>
    <mergeCell ref="C10:E10"/>
    <mergeCell ref="A9:G9"/>
    <mergeCell ref="A1:E1"/>
    <mergeCell ref="A4:A5"/>
    <mergeCell ref="B4:B5"/>
    <mergeCell ref="C4:E4"/>
    <mergeCell ref="A3:G3"/>
  </mergeCells>
  <printOptions/>
  <pageMargins left="0.35433070866141736" right="0.1968503937007874" top="0.5118110236220472" bottom="0.7086614173228347" header="0.2755905511811024" footer="0.5118110236220472"/>
  <pageSetup horizontalDpi="600" verticalDpi="600" orientation="landscape" paperSize="9" scale="80" r:id="rId1"/>
</worksheet>
</file>

<file path=xl/worksheets/sheet8.xml><?xml version="1.0" encoding="utf-8"?>
<worksheet xmlns="http://schemas.openxmlformats.org/spreadsheetml/2006/main" xmlns:r="http://schemas.openxmlformats.org/officeDocument/2006/relationships">
  <sheetPr>
    <pageSetUpPr fitToPage="1"/>
  </sheetPr>
  <dimension ref="A1:M13"/>
  <sheetViews>
    <sheetView zoomScalePageLayoutView="0" workbookViewId="0" topLeftCell="A1">
      <selection activeCell="A1" sqref="A1"/>
    </sheetView>
  </sheetViews>
  <sheetFormatPr defaultColWidth="9.140625" defaultRowHeight="26.25" customHeight="1"/>
  <cols>
    <col min="1" max="1" width="90.57421875" style="19" customWidth="1"/>
    <col min="2" max="4" width="15.140625" style="19" hidden="1" customWidth="1"/>
    <col min="5" max="6" width="17.140625" style="19" bestFit="1" customWidth="1"/>
    <col min="7" max="12" width="15.28125" style="19" bestFit="1" customWidth="1"/>
    <col min="13" max="13" width="17.140625" style="19" bestFit="1" customWidth="1"/>
    <col min="14" max="16" width="14.140625" style="19" customWidth="1"/>
    <col min="17" max="17" width="20.57421875" style="28" customWidth="1"/>
    <col min="18" max="18" width="20.57421875" style="19" customWidth="1"/>
    <col min="19" max="21" width="11.7109375" style="19" customWidth="1"/>
    <col min="22" max="16384" width="9.140625" style="19" customWidth="1"/>
  </cols>
  <sheetData>
    <row r="1" spans="1:13" ht="34.5" customHeight="1">
      <c r="A1" s="131" t="s">
        <v>218</v>
      </c>
      <c r="B1" s="21"/>
      <c r="C1" s="21"/>
      <c r="D1" s="21"/>
      <c r="E1" s="21"/>
      <c r="F1" s="21"/>
      <c r="G1" s="21"/>
      <c r="H1" s="21"/>
      <c r="I1" s="21"/>
      <c r="J1" s="21"/>
      <c r="K1" s="21"/>
      <c r="L1" s="21"/>
      <c r="M1" s="21"/>
    </row>
    <row r="2" spans="1:13" ht="34.5" customHeight="1" thickBot="1">
      <c r="A2" s="131" t="s">
        <v>217</v>
      </c>
      <c r="B2" s="21"/>
      <c r="C2" s="21"/>
      <c r="D2" s="21"/>
      <c r="E2" s="21"/>
      <c r="F2" s="21"/>
      <c r="G2" s="21"/>
      <c r="H2" s="21"/>
      <c r="I2" s="21"/>
      <c r="J2" s="21"/>
      <c r="K2" s="21"/>
      <c r="L2" s="21"/>
      <c r="M2" s="58" t="s">
        <v>332</v>
      </c>
    </row>
    <row r="3" spans="1:13" ht="34.5" customHeight="1" thickTop="1">
      <c r="A3" s="394" t="s">
        <v>333</v>
      </c>
      <c r="B3" s="389" t="s">
        <v>334</v>
      </c>
      <c r="C3" s="389"/>
      <c r="D3" s="389"/>
      <c r="E3" s="388" t="s">
        <v>335</v>
      </c>
      <c r="F3" s="389"/>
      <c r="G3" s="390"/>
      <c r="H3" s="391" t="s">
        <v>22</v>
      </c>
      <c r="I3" s="392"/>
      <c r="J3" s="392"/>
      <c r="K3" s="392"/>
      <c r="L3" s="393"/>
      <c r="M3" s="132" t="s">
        <v>336</v>
      </c>
    </row>
    <row r="4" spans="1:13" ht="34.5" customHeight="1" thickBot="1">
      <c r="A4" s="395"/>
      <c r="B4" s="133" t="s">
        <v>20</v>
      </c>
      <c r="C4" s="134" t="s">
        <v>21</v>
      </c>
      <c r="D4" s="133" t="s">
        <v>22</v>
      </c>
      <c r="E4" s="135" t="s">
        <v>20</v>
      </c>
      <c r="F4" s="134" t="s">
        <v>337</v>
      </c>
      <c r="G4" s="136" t="s">
        <v>22</v>
      </c>
      <c r="H4" s="137">
        <v>2008</v>
      </c>
      <c r="I4" s="138">
        <v>2009</v>
      </c>
      <c r="J4" s="138">
        <v>2010</v>
      </c>
      <c r="K4" s="138">
        <v>2011</v>
      </c>
      <c r="L4" s="139" t="s">
        <v>338</v>
      </c>
      <c r="M4" s="138" t="s">
        <v>339</v>
      </c>
    </row>
    <row r="5" spans="1:13" ht="34.5" customHeight="1" thickBot="1" thickTop="1">
      <c r="A5" s="162"/>
      <c r="B5" s="163">
        <v>2746641440</v>
      </c>
      <c r="C5" s="163">
        <v>1428180000</v>
      </c>
      <c r="D5" s="163">
        <v>1318461440</v>
      </c>
      <c r="E5" s="164">
        <v>2213044343.8904133</v>
      </c>
      <c r="F5" s="165">
        <v>1388180000</v>
      </c>
      <c r="G5" s="166">
        <v>824864343.8904133</v>
      </c>
      <c r="H5" s="164">
        <f>SUM(H6:H13)</f>
        <v>100477390.6484022</v>
      </c>
      <c r="I5" s="165">
        <f>SUM(I6:I13)</f>
        <v>171846738.3105028</v>
      </c>
      <c r="J5" s="165">
        <f>SUM(J6:J13)</f>
        <v>213172085.9726035</v>
      </c>
      <c r="K5" s="165">
        <f>SUM(K6:K13)</f>
        <v>339368128.9589052</v>
      </c>
      <c r="L5" s="165">
        <f>SUM(L6:L13)</f>
        <v>439966376.1095866</v>
      </c>
      <c r="M5" s="164">
        <f>+L5+E5</f>
        <v>2653010720</v>
      </c>
    </row>
    <row r="6" spans="1:13" ht="65.25" customHeight="1">
      <c r="A6" s="153" t="s">
        <v>144</v>
      </c>
      <c r="B6" s="167">
        <v>96000000</v>
      </c>
      <c r="C6" s="167">
        <v>60000000</v>
      </c>
      <c r="D6" s="167">
        <v>36000000</v>
      </c>
      <c r="E6" s="144">
        <v>83478260.86956522</v>
      </c>
      <c r="F6" s="145">
        <v>60000000</v>
      </c>
      <c r="G6" s="146">
        <v>23478260.86956522</v>
      </c>
      <c r="H6" s="144">
        <v>3913043.47826087</v>
      </c>
      <c r="I6" s="145">
        <v>4891304.347826088</v>
      </c>
      <c r="J6" s="145">
        <v>5869565.217391305</v>
      </c>
      <c r="K6" s="145">
        <v>8804347.826086957</v>
      </c>
      <c r="L6" s="146">
        <v>12521739.130434778</v>
      </c>
      <c r="M6" s="145">
        <f aca="true" t="shared" si="0" ref="M6:M13">+L6+E6</f>
        <v>96000000</v>
      </c>
    </row>
    <row r="7" spans="1:13" ht="74.25" customHeight="1">
      <c r="A7" s="154" t="s">
        <v>0</v>
      </c>
      <c r="B7" s="168">
        <v>187261440</v>
      </c>
      <c r="C7" s="168">
        <v>80000000</v>
      </c>
      <c r="D7" s="168">
        <v>107261440</v>
      </c>
      <c r="E7" s="147">
        <v>74976556.52173913</v>
      </c>
      <c r="F7" s="148">
        <v>40000000</v>
      </c>
      <c r="G7" s="149">
        <v>34976556.52173914</v>
      </c>
      <c r="H7" s="147">
        <v>5829426.086956523</v>
      </c>
      <c r="I7" s="148">
        <v>7286782.608695653</v>
      </c>
      <c r="J7" s="148">
        <v>8744139.130434783</v>
      </c>
      <c r="K7" s="148">
        <v>13116208.695652176</v>
      </c>
      <c r="L7" s="149">
        <v>18654163.47826087</v>
      </c>
      <c r="M7" s="148">
        <f t="shared" si="0"/>
        <v>93630720</v>
      </c>
    </row>
    <row r="8" spans="1:13" ht="61.5" customHeight="1">
      <c r="A8" s="154" t="s">
        <v>153</v>
      </c>
      <c r="B8" s="168">
        <v>400000000</v>
      </c>
      <c r="C8" s="168">
        <v>0</v>
      </c>
      <c r="D8" s="168">
        <v>400000000</v>
      </c>
      <c r="E8" s="147">
        <v>260860968.85606158</v>
      </c>
      <c r="F8" s="148">
        <v>0</v>
      </c>
      <c r="G8" s="149">
        <v>260860968.85606158</v>
      </c>
      <c r="H8" s="147">
        <v>30476828.142676897</v>
      </c>
      <c r="I8" s="148">
        <v>54346035.17834617</v>
      </c>
      <c r="J8" s="148">
        <v>67659242.2140154</v>
      </c>
      <c r="K8" s="148">
        <v>108378863.3210231</v>
      </c>
      <c r="L8" s="149">
        <v>139139031.14393836</v>
      </c>
      <c r="M8" s="148">
        <f t="shared" si="0"/>
        <v>399999999.99999994</v>
      </c>
    </row>
    <row r="9" spans="1:13" ht="60" customHeight="1">
      <c r="A9" s="154" t="s">
        <v>154</v>
      </c>
      <c r="B9" s="168">
        <v>895200000</v>
      </c>
      <c r="C9" s="168">
        <v>120000000</v>
      </c>
      <c r="D9" s="168">
        <v>775200000</v>
      </c>
      <c r="E9" s="147">
        <v>625548557.6430478</v>
      </c>
      <c r="F9" s="148">
        <v>120000000</v>
      </c>
      <c r="G9" s="149">
        <v>505548557.6430478</v>
      </c>
      <c r="H9" s="147">
        <v>60258092.9405079</v>
      </c>
      <c r="I9" s="148">
        <v>105322616.17563489</v>
      </c>
      <c r="J9" s="148">
        <v>130899139.410762</v>
      </c>
      <c r="K9" s="148">
        <v>209068709.116143</v>
      </c>
      <c r="L9" s="149">
        <v>269651442.35695255</v>
      </c>
      <c r="M9" s="148">
        <f t="shared" si="0"/>
        <v>895200000.0000004</v>
      </c>
    </row>
    <row r="10" spans="1:13" ht="39.75" customHeight="1">
      <c r="A10" s="154" t="s">
        <v>156</v>
      </c>
      <c r="B10" s="82">
        <v>20500000</v>
      </c>
      <c r="C10" s="82">
        <v>20500000</v>
      </c>
      <c r="D10" s="82">
        <v>0</v>
      </c>
      <c r="E10" s="147">
        <v>20500000.000000004</v>
      </c>
      <c r="F10" s="148">
        <v>20500000.000000004</v>
      </c>
      <c r="G10" s="149">
        <v>0</v>
      </c>
      <c r="H10" s="147">
        <v>0</v>
      </c>
      <c r="I10" s="148">
        <v>0</v>
      </c>
      <c r="J10" s="148">
        <v>0</v>
      </c>
      <c r="K10" s="148">
        <v>0</v>
      </c>
      <c r="L10" s="149">
        <v>0</v>
      </c>
      <c r="M10" s="148">
        <f t="shared" si="0"/>
        <v>20500000.000000004</v>
      </c>
    </row>
    <row r="11" spans="1:13" ht="39.75" customHeight="1">
      <c r="A11" s="154" t="s">
        <v>159</v>
      </c>
      <c r="B11" s="168">
        <v>180000000</v>
      </c>
      <c r="C11" s="168">
        <v>180000000</v>
      </c>
      <c r="D11" s="168">
        <v>0</v>
      </c>
      <c r="E11" s="147">
        <v>180000000</v>
      </c>
      <c r="F11" s="148">
        <v>180000000</v>
      </c>
      <c r="G11" s="149">
        <v>0</v>
      </c>
      <c r="H11" s="147">
        <v>0</v>
      </c>
      <c r="I11" s="148">
        <v>0</v>
      </c>
      <c r="J11" s="148">
        <v>0</v>
      </c>
      <c r="K11" s="148">
        <v>0</v>
      </c>
      <c r="L11" s="149">
        <v>0</v>
      </c>
      <c r="M11" s="148">
        <f t="shared" si="0"/>
        <v>180000000</v>
      </c>
    </row>
    <row r="12" spans="1:13" ht="78" customHeight="1">
      <c r="A12" s="154" t="s">
        <v>162</v>
      </c>
      <c r="B12" s="169" t="s">
        <v>165</v>
      </c>
      <c r="C12" s="169"/>
      <c r="D12" s="169"/>
      <c r="E12" s="147">
        <v>0</v>
      </c>
      <c r="F12" s="148">
        <v>0</v>
      </c>
      <c r="G12" s="149">
        <v>0</v>
      </c>
      <c r="H12" s="147">
        <v>0</v>
      </c>
      <c r="I12" s="148">
        <v>0</v>
      </c>
      <c r="J12" s="148">
        <v>0</v>
      </c>
      <c r="K12" s="148">
        <v>0</v>
      </c>
      <c r="L12" s="149">
        <v>0</v>
      </c>
      <c r="M12" s="148">
        <f t="shared" si="0"/>
        <v>0</v>
      </c>
    </row>
    <row r="13" spans="1:13" ht="39.75" customHeight="1" thickBot="1">
      <c r="A13" s="171" t="s">
        <v>166</v>
      </c>
      <c r="B13" s="170">
        <v>967680000</v>
      </c>
      <c r="C13" s="170">
        <v>967680000</v>
      </c>
      <c r="D13" s="170">
        <v>0</v>
      </c>
      <c r="E13" s="150">
        <v>967680000</v>
      </c>
      <c r="F13" s="151">
        <v>967680000</v>
      </c>
      <c r="G13" s="152">
        <v>0</v>
      </c>
      <c r="H13" s="150">
        <v>0</v>
      </c>
      <c r="I13" s="151">
        <v>0</v>
      </c>
      <c r="J13" s="151">
        <v>0</v>
      </c>
      <c r="K13" s="151">
        <v>0</v>
      </c>
      <c r="L13" s="152">
        <v>0</v>
      </c>
      <c r="M13" s="151">
        <f t="shared" si="0"/>
        <v>967680000</v>
      </c>
    </row>
    <row r="14" ht="34.5" customHeight="1"/>
  </sheetData>
  <sheetProtection/>
  <mergeCells count="4">
    <mergeCell ref="A3:A4"/>
    <mergeCell ref="B3:D3"/>
    <mergeCell ref="E3:G3"/>
    <mergeCell ref="H3:L3"/>
  </mergeCells>
  <printOptions/>
  <pageMargins left="0.45" right="0.48" top="0.83" bottom="1" header="0.492125985" footer="0.492125985"/>
  <pageSetup fitToHeight="1" fitToWidth="1" horizontalDpi="600" verticalDpi="600" orientation="landscape" paperSize="9" scale="60" r:id="rId1"/>
</worksheet>
</file>

<file path=xl/worksheets/sheet9.xml><?xml version="1.0" encoding="utf-8"?>
<worksheet xmlns="http://schemas.openxmlformats.org/spreadsheetml/2006/main" xmlns:r="http://schemas.openxmlformats.org/officeDocument/2006/relationships">
  <dimension ref="A1:H307"/>
  <sheetViews>
    <sheetView zoomScalePageLayoutView="0" workbookViewId="0" topLeftCell="A1">
      <selection activeCell="A1" sqref="A1"/>
    </sheetView>
  </sheetViews>
  <sheetFormatPr defaultColWidth="9.140625" defaultRowHeight="26.25" customHeight="1"/>
  <cols>
    <col min="1" max="1" width="65.28125" style="19" customWidth="1"/>
    <col min="2" max="2" width="28.8515625" style="19" customWidth="1"/>
    <col min="3" max="3" width="15.140625" style="19" bestFit="1" customWidth="1"/>
    <col min="4" max="4" width="15.00390625" style="19" bestFit="1" customWidth="1"/>
    <col min="5" max="5" width="15.140625" style="19" bestFit="1" customWidth="1"/>
    <col min="6" max="7" width="15.140625" style="19" customWidth="1"/>
    <col min="8" max="8" width="15.140625" style="22" customWidth="1"/>
    <col min="9" max="16384" width="9.140625" style="19" customWidth="1"/>
  </cols>
  <sheetData>
    <row r="1" ht="26.25" customHeight="1">
      <c r="A1" s="330" t="s">
        <v>143</v>
      </c>
    </row>
    <row r="3" spans="1:8" ht="45.75" customHeight="1">
      <c r="A3" s="406" t="s">
        <v>144</v>
      </c>
      <c r="B3" s="406"/>
      <c r="C3" s="406"/>
      <c r="D3" s="406"/>
      <c r="E3" s="406"/>
      <c r="F3" s="406"/>
      <c r="G3" s="406"/>
      <c r="H3" s="38"/>
    </row>
    <row r="4" spans="1:8" ht="21" customHeight="1">
      <c r="A4" s="396" t="s">
        <v>16</v>
      </c>
      <c r="B4" s="370" t="s">
        <v>17</v>
      </c>
      <c r="C4" s="378" t="s">
        <v>395</v>
      </c>
      <c r="D4" s="378"/>
      <c r="E4" s="378"/>
      <c r="F4" s="191" t="s">
        <v>22</v>
      </c>
      <c r="G4" s="191" t="s">
        <v>20</v>
      </c>
      <c r="H4" s="16"/>
    </row>
    <row r="5" spans="1:8" ht="21" customHeight="1" thickBot="1">
      <c r="A5" s="397"/>
      <c r="B5" s="370"/>
      <c r="C5" s="211" t="s">
        <v>20</v>
      </c>
      <c r="D5" s="210" t="s">
        <v>21</v>
      </c>
      <c r="E5" s="211" t="s">
        <v>22</v>
      </c>
      <c r="F5" s="217" t="s">
        <v>338</v>
      </c>
      <c r="G5" s="217" t="s">
        <v>396</v>
      </c>
      <c r="H5" s="6"/>
    </row>
    <row r="6" spans="1:8" ht="54.75" customHeight="1">
      <c r="A6" s="205" t="s">
        <v>530</v>
      </c>
      <c r="B6" s="210" t="s">
        <v>145</v>
      </c>
      <c r="C6" s="331">
        <v>83477487.19704555</v>
      </c>
      <c r="D6" s="210">
        <v>60000000</v>
      </c>
      <c r="E6" s="331">
        <v>23477487.197045546</v>
      </c>
      <c r="F6" s="331">
        <v>12522512.802954452</v>
      </c>
      <c r="G6" s="331">
        <v>96000000</v>
      </c>
      <c r="H6" s="56"/>
    </row>
    <row r="7" spans="1:8" ht="24.75" customHeight="1">
      <c r="A7" s="277" t="s">
        <v>20</v>
      </c>
      <c r="B7" s="296"/>
      <c r="C7" s="296">
        <v>83477487.19704555</v>
      </c>
      <c r="D7" s="296">
        <v>60000000</v>
      </c>
      <c r="E7" s="296">
        <v>23477487.197045546</v>
      </c>
      <c r="F7" s="296">
        <v>12522512.802954452</v>
      </c>
      <c r="G7" s="277">
        <v>96000000</v>
      </c>
      <c r="H7" s="25"/>
    </row>
    <row r="10" spans="1:8" ht="45.75" customHeight="1">
      <c r="A10" s="406" t="s">
        <v>0</v>
      </c>
      <c r="B10" s="406"/>
      <c r="C10" s="406"/>
      <c r="D10" s="406"/>
      <c r="E10" s="406"/>
      <c r="F10" s="406"/>
      <c r="G10" s="406"/>
      <c r="H10" s="38"/>
    </row>
    <row r="11" spans="1:8" ht="21" customHeight="1">
      <c r="A11" s="396" t="s">
        <v>16</v>
      </c>
      <c r="B11" s="370" t="s">
        <v>17</v>
      </c>
      <c r="C11" s="378" t="s">
        <v>395</v>
      </c>
      <c r="D11" s="378"/>
      <c r="E11" s="378"/>
      <c r="F11" s="191" t="s">
        <v>22</v>
      </c>
      <c r="G11" s="191" t="s">
        <v>20</v>
      </c>
      <c r="H11" s="16"/>
    </row>
    <row r="12" spans="1:8" ht="21" customHeight="1" thickBot="1">
      <c r="A12" s="397"/>
      <c r="B12" s="370"/>
      <c r="C12" s="211" t="s">
        <v>20</v>
      </c>
      <c r="D12" s="210" t="s">
        <v>21</v>
      </c>
      <c r="E12" s="211" t="s">
        <v>22</v>
      </c>
      <c r="F12" s="217" t="s">
        <v>338</v>
      </c>
      <c r="G12" s="217" t="s">
        <v>396</v>
      </c>
      <c r="H12" s="6"/>
    </row>
    <row r="13" spans="1:8" ht="52.5" customHeight="1">
      <c r="A13" s="205" t="s">
        <v>531</v>
      </c>
      <c r="B13" s="262" t="s">
        <v>146</v>
      </c>
      <c r="C13" s="247">
        <v>74976556.52173914</v>
      </c>
      <c r="D13" s="247">
        <v>40000000.00000001</v>
      </c>
      <c r="E13" s="247">
        <v>34976556.52173914</v>
      </c>
      <c r="F13" s="247">
        <v>18654163.478260864</v>
      </c>
      <c r="G13" s="247">
        <v>93630720</v>
      </c>
      <c r="H13" s="24"/>
    </row>
    <row r="14" spans="1:8" ht="30">
      <c r="A14" s="209" t="s">
        <v>147</v>
      </c>
      <c r="B14" s="262" t="s">
        <v>148</v>
      </c>
      <c r="C14" s="247">
        <v>17833953.31529986</v>
      </c>
      <c r="D14" s="247">
        <v>9514415.7814871</v>
      </c>
      <c r="E14" s="247">
        <v>8319537.533812759</v>
      </c>
      <c r="F14" s="247">
        <v>4437086.684700139</v>
      </c>
      <c r="G14" s="247">
        <v>22271040</v>
      </c>
      <c r="H14" s="24"/>
    </row>
    <row r="15" spans="1:8" ht="33.75" customHeight="1">
      <c r="A15" s="209" t="s">
        <v>149</v>
      </c>
      <c r="B15" s="262" t="s">
        <v>150</v>
      </c>
      <c r="C15" s="247">
        <v>5944651.105099955</v>
      </c>
      <c r="D15" s="247">
        <v>3171471.927162367</v>
      </c>
      <c r="E15" s="247">
        <v>2773179.1779375873</v>
      </c>
      <c r="F15" s="247">
        <v>1479028.8949000458</v>
      </c>
      <c r="G15" s="247">
        <v>7423680</v>
      </c>
      <c r="H15" s="24"/>
    </row>
    <row r="16" spans="1:8" ht="34.5" customHeight="1">
      <c r="A16" s="209" t="s">
        <v>151</v>
      </c>
      <c r="B16" s="262" t="s">
        <v>152</v>
      </c>
      <c r="C16" s="247">
        <v>51197952.101339325</v>
      </c>
      <c r="D16" s="247">
        <v>27314112.291350536</v>
      </c>
      <c r="E16" s="247">
        <v>23883839.80998879</v>
      </c>
      <c r="F16" s="247">
        <v>12738047.898660686</v>
      </c>
      <c r="G16" s="247">
        <v>63936000.000000015</v>
      </c>
      <c r="H16" s="24"/>
    </row>
    <row r="17" spans="1:8" ht="24.75" customHeight="1">
      <c r="A17" s="302" t="s">
        <v>20</v>
      </c>
      <c r="B17" s="332"/>
      <c r="C17" s="296">
        <v>74976556.52173913</v>
      </c>
      <c r="D17" s="296">
        <v>40000000</v>
      </c>
      <c r="E17" s="296">
        <v>34976556.52173914</v>
      </c>
      <c r="F17" s="296">
        <v>18654163.47826087</v>
      </c>
      <c r="G17" s="277">
        <v>93630720</v>
      </c>
      <c r="H17" s="25"/>
    </row>
    <row r="18" ht="26.25" customHeight="1">
      <c r="B18" s="26"/>
    </row>
    <row r="19" ht="26.25" customHeight="1">
      <c r="B19" s="26"/>
    </row>
    <row r="20" ht="26.25" customHeight="1">
      <c r="B20" s="26"/>
    </row>
    <row r="21" ht="26.25" customHeight="1">
      <c r="B21" s="26"/>
    </row>
    <row r="22" ht="26.25" customHeight="1">
      <c r="B22" s="26"/>
    </row>
    <row r="23" spans="1:8" ht="45.75" customHeight="1">
      <c r="A23" s="346" t="s">
        <v>153</v>
      </c>
      <c r="B23" s="346"/>
      <c r="C23" s="346"/>
      <c r="D23" s="346"/>
      <c r="E23" s="346"/>
      <c r="F23" s="346"/>
      <c r="G23" s="346"/>
      <c r="H23" s="38"/>
    </row>
    <row r="24" spans="1:8" ht="21" customHeight="1">
      <c r="A24" s="396" t="s">
        <v>16</v>
      </c>
      <c r="B24" s="370" t="s">
        <v>17</v>
      </c>
      <c r="C24" s="378" t="s">
        <v>395</v>
      </c>
      <c r="D24" s="378"/>
      <c r="E24" s="378"/>
      <c r="F24" s="191" t="s">
        <v>22</v>
      </c>
      <c r="G24" s="191" t="s">
        <v>20</v>
      </c>
      <c r="H24" s="16"/>
    </row>
    <row r="25" spans="1:8" ht="21" customHeight="1" thickBot="1">
      <c r="A25" s="397"/>
      <c r="B25" s="370"/>
      <c r="C25" s="211" t="s">
        <v>20</v>
      </c>
      <c r="D25" s="210" t="s">
        <v>21</v>
      </c>
      <c r="E25" s="211" t="s">
        <v>22</v>
      </c>
      <c r="F25" s="217" t="s">
        <v>338</v>
      </c>
      <c r="G25" s="217" t="s">
        <v>396</v>
      </c>
      <c r="H25" s="6"/>
    </row>
    <row r="26" spans="1:8" ht="45" customHeight="1">
      <c r="A26" s="205" t="s">
        <v>529</v>
      </c>
      <c r="B26" s="210" t="s">
        <v>343</v>
      </c>
      <c r="C26" s="335">
        <v>260860968.85606158</v>
      </c>
      <c r="D26" s="335">
        <v>0</v>
      </c>
      <c r="E26" s="335">
        <v>260860968.85606158</v>
      </c>
      <c r="F26" s="335">
        <v>139139031.14393836</v>
      </c>
      <c r="G26" s="335">
        <v>399999999.99999994</v>
      </c>
      <c r="H26" s="56"/>
    </row>
    <row r="27" spans="1:8" s="246" customFormat="1" ht="24.75" customHeight="1">
      <c r="A27" s="277" t="s">
        <v>20</v>
      </c>
      <c r="B27" s="296"/>
      <c r="C27" s="296">
        <v>260860968.85606158</v>
      </c>
      <c r="D27" s="296">
        <v>0</v>
      </c>
      <c r="E27" s="296">
        <v>260860968.85606158</v>
      </c>
      <c r="F27" s="296">
        <v>139139031.14393836</v>
      </c>
      <c r="G27" s="277">
        <v>399999999.99999994</v>
      </c>
      <c r="H27" s="25"/>
    </row>
    <row r="28" spans="1:8" s="246" customFormat="1" ht="24.75" customHeight="1">
      <c r="A28" s="333"/>
      <c r="B28" s="334"/>
      <c r="C28" s="334"/>
      <c r="D28" s="334"/>
      <c r="E28" s="334"/>
      <c r="F28" s="334"/>
      <c r="G28" s="333"/>
      <c r="H28" s="25"/>
    </row>
    <row r="29" spans="1:8" s="246" customFormat="1" ht="26.25" customHeight="1">
      <c r="A29" s="19"/>
      <c r="B29" s="19"/>
      <c r="C29" s="19"/>
      <c r="D29" s="19"/>
      <c r="E29" s="19"/>
      <c r="F29" s="19"/>
      <c r="G29" s="19"/>
      <c r="H29" s="22"/>
    </row>
    <row r="30" spans="1:8" s="246" customFormat="1" ht="45.75" customHeight="1">
      <c r="A30" s="346" t="s">
        <v>154</v>
      </c>
      <c r="B30" s="346"/>
      <c r="C30" s="346"/>
      <c r="D30" s="346"/>
      <c r="E30" s="346"/>
      <c r="F30" s="346"/>
      <c r="G30" s="346"/>
      <c r="H30" s="38"/>
    </row>
    <row r="31" spans="1:8" s="246" customFormat="1" ht="21" customHeight="1">
      <c r="A31" s="396" t="s">
        <v>16</v>
      </c>
      <c r="B31" s="370" t="s">
        <v>17</v>
      </c>
      <c r="C31" s="378" t="s">
        <v>395</v>
      </c>
      <c r="D31" s="378"/>
      <c r="E31" s="378"/>
      <c r="F31" s="191" t="s">
        <v>22</v>
      </c>
      <c r="G31" s="191" t="s">
        <v>20</v>
      </c>
      <c r="H31" s="16"/>
    </row>
    <row r="32" spans="1:8" s="246" customFormat="1" ht="21" customHeight="1" thickBot="1">
      <c r="A32" s="397"/>
      <c r="B32" s="370"/>
      <c r="C32" s="211" t="s">
        <v>20</v>
      </c>
      <c r="D32" s="210" t="s">
        <v>21</v>
      </c>
      <c r="E32" s="211" t="s">
        <v>22</v>
      </c>
      <c r="F32" s="217" t="s">
        <v>338</v>
      </c>
      <c r="G32" s="217" t="s">
        <v>396</v>
      </c>
      <c r="H32" s="6"/>
    </row>
    <row r="33" spans="1:8" s="246" customFormat="1" ht="75">
      <c r="A33" s="205" t="s">
        <v>314</v>
      </c>
      <c r="B33" s="210" t="s">
        <v>155</v>
      </c>
      <c r="C33" s="210">
        <v>625548557.6430478</v>
      </c>
      <c r="D33" s="210">
        <v>120000000</v>
      </c>
      <c r="E33" s="331">
        <v>505548557.6430478</v>
      </c>
      <c r="F33" s="331">
        <v>269651442.35695255</v>
      </c>
      <c r="G33" s="331">
        <v>895200000.0000004</v>
      </c>
      <c r="H33" s="56"/>
    </row>
    <row r="34" spans="1:8" s="246" customFormat="1" ht="24.75" customHeight="1">
      <c r="A34" s="277" t="s">
        <v>20</v>
      </c>
      <c r="B34" s="296"/>
      <c r="C34" s="296">
        <v>625548557.6430478</v>
      </c>
      <c r="D34" s="296">
        <v>120000000</v>
      </c>
      <c r="E34" s="296">
        <v>505548557.6430478</v>
      </c>
      <c r="F34" s="296">
        <v>269651442.35695255</v>
      </c>
      <c r="G34" s="277">
        <v>895200000.0000004</v>
      </c>
      <c r="H34" s="25"/>
    </row>
    <row r="35" spans="1:8" s="246" customFormat="1" ht="26.25" customHeight="1">
      <c r="A35" s="19"/>
      <c r="B35" s="19"/>
      <c r="C35" s="19"/>
      <c r="D35" s="19"/>
      <c r="E35" s="19"/>
      <c r="F35" s="19"/>
      <c r="G35" s="19"/>
      <c r="H35" s="22"/>
    </row>
    <row r="36" spans="1:8" s="246" customFormat="1" ht="26.25" customHeight="1">
      <c r="A36" s="19"/>
      <c r="B36" s="19"/>
      <c r="C36" s="19"/>
      <c r="D36" s="19"/>
      <c r="E36" s="19"/>
      <c r="F36" s="19"/>
      <c r="G36" s="19"/>
      <c r="H36" s="22"/>
    </row>
    <row r="37" spans="1:8" s="246" customFormat="1" ht="45.75" customHeight="1">
      <c r="A37" s="407" t="s">
        <v>156</v>
      </c>
      <c r="B37" s="407"/>
      <c r="C37" s="407"/>
      <c r="D37" s="407"/>
      <c r="E37" s="407"/>
      <c r="F37" s="92"/>
      <c r="G37" s="92"/>
      <c r="H37" s="38"/>
    </row>
    <row r="38" spans="1:8" s="246" customFormat="1" ht="21" customHeight="1">
      <c r="A38" s="396" t="s">
        <v>16</v>
      </c>
      <c r="B38" s="370" t="s">
        <v>17</v>
      </c>
      <c r="C38" s="378" t="s">
        <v>395</v>
      </c>
      <c r="D38" s="378"/>
      <c r="E38" s="378"/>
      <c r="F38" s="191" t="s">
        <v>22</v>
      </c>
      <c r="G38" s="191" t="s">
        <v>20</v>
      </c>
      <c r="H38" s="16"/>
    </row>
    <row r="39" spans="1:8" s="246" customFormat="1" ht="21" customHeight="1" thickBot="1">
      <c r="A39" s="397"/>
      <c r="B39" s="370"/>
      <c r="C39" s="211" t="s">
        <v>20</v>
      </c>
      <c r="D39" s="210" t="s">
        <v>21</v>
      </c>
      <c r="E39" s="211" t="s">
        <v>22</v>
      </c>
      <c r="F39" s="217" t="s">
        <v>338</v>
      </c>
      <c r="G39" s="217" t="s">
        <v>396</v>
      </c>
      <c r="H39" s="6"/>
    </row>
    <row r="40" spans="1:8" s="246" customFormat="1" ht="26.25" customHeight="1">
      <c r="A40" s="205" t="s">
        <v>157</v>
      </c>
      <c r="B40" s="218" t="s">
        <v>158</v>
      </c>
      <c r="C40" s="210">
        <v>20500000.000000004</v>
      </c>
      <c r="D40" s="210">
        <v>20500000.000000004</v>
      </c>
      <c r="E40" s="210">
        <v>0</v>
      </c>
      <c r="F40" s="210">
        <v>0</v>
      </c>
      <c r="G40" s="210">
        <v>20500000.000000004</v>
      </c>
      <c r="H40" s="6"/>
    </row>
    <row r="41" spans="1:8" s="246" customFormat="1" ht="24.75" customHeight="1">
      <c r="A41" s="277" t="s">
        <v>20</v>
      </c>
      <c r="B41" s="296"/>
      <c r="C41" s="296">
        <v>20500000.000000004</v>
      </c>
      <c r="D41" s="296">
        <v>20500000.000000004</v>
      </c>
      <c r="E41" s="296">
        <v>0</v>
      </c>
      <c r="F41" s="296">
        <v>0</v>
      </c>
      <c r="G41" s="277">
        <v>20500000.000000004</v>
      </c>
      <c r="H41" s="25"/>
    </row>
    <row r="42" spans="1:8" s="246" customFormat="1" ht="26.25" customHeight="1">
      <c r="A42" s="336"/>
      <c r="B42" s="336"/>
      <c r="C42" s="336"/>
      <c r="D42" s="336"/>
      <c r="E42" s="336"/>
      <c r="F42" s="336"/>
      <c r="G42" s="336"/>
      <c r="H42" s="22"/>
    </row>
    <row r="43" spans="1:8" s="246" customFormat="1" ht="26.25" customHeight="1">
      <c r="A43" s="336"/>
      <c r="B43" s="336"/>
      <c r="C43" s="336"/>
      <c r="D43" s="336"/>
      <c r="E43" s="336"/>
      <c r="F43" s="336"/>
      <c r="G43" s="336"/>
      <c r="H43" s="22"/>
    </row>
    <row r="44" spans="1:8" s="246" customFormat="1" ht="26.25" customHeight="1">
      <c r="A44" s="336"/>
      <c r="B44" s="336"/>
      <c r="C44" s="336"/>
      <c r="D44" s="336"/>
      <c r="E44" s="336"/>
      <c r="F44" s="336"/>
      <c r="G44" s="336"/>
      <c r="H44" s="22"/>
    </row>
    <row r="45" spans="1:8" s="246" customFormat="1" ht="45.75" customHeight="1">
      <c r="A45" s="408" t="s">
        <v>159</v>
      </c>
      <c r="B45" s="408"/>
      <c r="C45" s="408"/>
      <c r="D45" s="408"/>
      <c r="E45" s="408"/>
      <c r="F45" s="337"/>
      <c r="G45" s="337"/>
      <c r="H45" s="38"/>
    </row>
    <row r="46" spans="1:8" s="246" customFormat="1" ht="21" customHeight="1">
      <c r="A46" s="396" t="s">
        <v>16</v>
      </c>
      <c r="B46" s="370" t="s">
        <v>17</v>
      </c>
      <c r="C46" s="378" t="s">
        <v>395</v>
      </c>
      <c r="D46" s="378"/>
      <c r="E46" s="378"/>
      <c r="F46" s="191" t="s">
        <v>22</v>
      </c>
      <c r="G46" s="191" t="s">
        <v>20</v>
      </c>
      <c r="H46" s="16"/>
    </row>
    <row r="47" spans="1:8" s="246" customFormat="1" ht="21" customHeight="1" thickBot="1">
      <c r="A47" s="397"/>
      <c r="B47" s="370"/>
      <c r="C47" s="211" t="s">
        <v>20</v>
      </c>
      <c r="D47" s="210" t="s">
        <v>21</v>
      </c>
      <c r="E47" s="211" t="s">
        <v>22</v>
      </c>
      <c r="F47" s="217" t="s">
        <v>338</v>
      </c>
      <c r="G47" s="217" t="s">
        <v>396</v>
      </c>
      <c r="H47" s="6"/>
    </row>
    <row r="48" spans="1:8" s="246" customFormat="1" ht="45">
      <c r="A48" s="205" t="s">
        <v>160</v>
      </c>
      <c r="B48" s="210" t="s">
        <v>161</v>
      </c>
      <c r="C48" s="210">
        <v>180000000</v>
      </c>
      <c r="D48" s="331">
        <v>180000000</v>
      </c>
      <c r="E48" s="331">
        <v>0</v>
      </c>
      <c r="F48" s="331">
        <v>0</v>
      </c>
      <c r="G48" s="331">
        <v>180000000</v>
      </c>
      <c r="H48" s="56"/>
    </row>
    <row r="49" spans="1:8" s="246" customFormat="1" ht="24.75" customHeight="1">
      <c r="A49" s="277" t="s">
        <v>20</v>
      </c>
      <c r="B49" s="296"/>
      <c r="C49" s="296">
        <v>180000000</v>
      </c>
      <c r="D49" s="296">
        <v>180000000</v>
      </c>
      <c r="E49" s="296">
        <v>0</v>
      </c>
      <c r="F49" s="296">
        <v>0</v>
      </c>
      <c r="G49" s="277">
        <v>180000000</v>
      </c>
      <c r="H49" s="25"/>
    </row>
    <row r="50" spans="1:8" s="246" customFormat="1" ht="26.25" customHeight="1">
      <c r="A50" s="336"/>
      <c r="B50" s="336"/>
      <c r="C50" s="336"/>
      <c r="D50" s="336"/>
      <c r="E50" s="336"/>
      <c r="F50" s="336"/>
      <c r="G50" s="336"/>
      <c r="H50" s="22"/>
    </row>
    <row r="51" spans="1:8" s="246" customFormat="1" ht="26.25" customHeight="1">
      <c r="A51" s="336"/>
      <c r="B51" s="336"/>
      <c r="C51" s="336"/>
      <c r="D51" s="336"/>
      <c r="E51" s="336"/>
      <c r="F51" s="336"/>
      <c r="G51" s="336"/>
      <c r="H51" s="22"/>
    </row>
    <row r="52" spans="1:8" s="246" customFormat="1" ht="45.75" customHeight="1">
      <c r="A52" s="346" t="s">
        <v>532</v>
      </c>
      <c r="B52" s="346"/>
      <c r="C52" s="346"/>
      <c r="D52" s="346"/>
      <c r="E52" s="346"/>
      <c r="F52" s="346"/>
      <c r="G52" s="346"/>
      <c r="H52" s="38"/>
    </row>
    <row r="53" spans="1:8" s="246" customFormat="1" ht="21" customHeight="1">
      <c r="A53" s="396" t="s">
        <v>16</v>
      </c>
      <c r="B53" s="370" t="s">
        <v>17</v>
      </c>
      <c r="C53" s="378" t="s">
        <v>395</v>
      </c>
      <c r="D53" s="378"/>
      <c r="E53" s="378"/>
      <c r="F53" s="191" t="s">
        <v>22</v>
      </c>
      <c r="G53" s="191" t="s">
        <v>20</v>
      </c>
      <c r="H53" s="16"/>
    </row>
    <row r="54" spans="1:8" s="246" customFormat="1" ht="21" customHeight="1" thickBot="1">
      <c r="A54" s="397"/>
      <c r="B54" s="370"/>
      <c r="C54" s="211" t="s">
        <v>20</v>
      </c>
      <c r="D54" s="210" t="s">
        <v>21</v>
      </c>
      <c r="E54" s="211" t="s">
        <v>22</v>
      </c>
      <c r="F54" s="217" t="s">
        <v>338</v>
      </c>
      <c r="G54" s="217" t="s">
        <v>396</v>
      </c>
      <c r="H54" s="6"/>
    </row>
    <row r="55" spans="1:8" s="246" customFormat="1" ht="57.75" customHeight="1">
      <c r="A55" s="47" t="s">
        <v>163</v>
      </c>
      <c r="B55" s="218" t="s">
        <v>199</v>
      </c>
      <c r="C55" s="247"/>
      <c r="D55" s="247"/>
      <c r="E55" s="247"/>
      <c r="F55" s="247"/>
      <c r="G55" s="247"/>
      <c r="H55" s="24"/>
    </row>
    <row r="56" spans="1:8" s="246" customFormat="1" ht="77.25" customHeight="1">
      <c r="A56" s="209" t="s">
        <v>164</v>
      </c>
      <c r="B56" s="218"/>
      <c r="C56" s="210"/>
      <c r="D56" s="210"/>
      <c r="E56" s="210"/>
      <c r="F56" s="210"/>
      <c r="G56" s="210"/>
      <c r="H56" s="6"/>
    </row>
    <row r="57" spans="1:8" s="246" customFormat="1" ht="24.75" customHeight="1">
      <c r="A57" s="303" t="s">
        <v>20</v>
      </c>
      <c r="B57" s="301"/>
      <c r="C57" s="409" t="s">
        <v>165</v>
      </c>
      <c r="D57" s="409"/>
      <c r="E57" s="409"/>
      <c r="F57" s="186"/>
      <c r="G57" s="186"/>
      <c r="H57" s="15"/>
    </row>
    <row r="58" spans="1:8" s="246" customFormat="1" ht="26.25" customHeight="1">
      <c r="A58" s="336"/>
      <c r="B58" s="336"/>
      <c r="C58" s="336"/>
      <c r="D58" s="336"/>
      <c r="E58" s="336"/>
      <c r="F58" s="336"/>
      <c r="G58" s="336"/>
      <c r="H58" s="22"/>
    </row>
    <row r="59" spans="1:8" s="246" customFormat="1" ht="45.75" customHeight="1">
      <c r="A59" s="346" t="s">
        <v>166</v>
      </c>
      <c r="B59" s="346"/>
      <c r="C59" s="346"/>
      <c r="D59" s="346"/>
      <c r="E59" s="346"/>
      <c r="F59" s="346"/>
      <c r="G59" s="346"/>
      <c r="H59" s="38"/>
    </row>
    <row r="60" spans="1:8" s="246" customFormat="1" ht="21" customHeight="1">
      <c r="A60" s="396" t="s">
        <v>16</v>
      </c>
      <c r="B60" s="370" t="s">
        <v>17</v>
      </c>
      <c r="C60" s="378" t="s">
        <v>395</v>
      </c>
      <c r="D60" s="378"/>
      <c r="E60" s="378"/>
      <c r="F60" s="191" t="s">
        <v>22</v>
      </c>
      <c r="G60" s="191" t="s">
        <v>20</v>
      </c>
      <c r="H60" s="16"/>
    </row>
    <row r="61" spans="1:8" s="246" customFormat="1" ht="21" customHeight="1" thickBot="1">
      <c r="A61" s="397"/>
      <c r="B61" s="370"/>
      <c r="C61" s="211" t="s">
        <v>20</v>
      </c>
      <c r="D61" s="210" t="s">
        <v>21</v>
      </c>
      <c r="E61" s="211" t="s">
        <v>22</v>
      </c>
      <c r="F61" s="217" t="s">
        <v>338</v>
      </c>
      <c r="G61" s="217" t="s">
        <v>396</v>
      </c>
      <c r="H61" s="6"/>
    </row>
    <row r="62" spans="1:8" s="246" customFormat="1" ht="72" customHeight="1">
      <c r="A62" s="205" t="s">
        <v>167</v>
      </c>
      <c r="B62" s="218" t="s">
        <v>168</v>
      </c>
      <c r="C62" s="210">
        <v>967680000</v>
      </c>
      <c r="D62" s="331">
        <v>967680000</v>
      </c>
      <c r="E62" s="331">
        <v>0</v>
      </c>
      <c r="F62" s="331">
        <v>0</v>
      </c>
      <c r="G62" s="331">
        <v>967680000</v>
      </c>
      <c r="H62" s="56"/>
    </row>
    <row r="63" spans="1:8" s="246" customFormat="1" ht="24.75" customHeight="1">
      <c r="A63" s="277" t="s">
        <v>20</v>
      </c>
      <c r="B63" s="296"/>
      <c r="C63" s="296">
        <v>967680000</v>
      </c>
      <c r="D63" s="296">
        <v>967680000</v>
      </c>
      <c r="E63" s="296">
        <v>0</v>
      </c>
      <c r="F63" s="296">
        <v>0</v>
      </c>
      <c r="G63" s="277">
        <v>967680000</v>
      </c>
      <c r="H63" s="25"/>
    </row>
    <row r="64" spans="1:8" s="246" customFormat="1" ht="26.25" customHeight="1">
      <c r="A64" s="19"/>
      <c r="B64" s="19"/>
      <c r="C64" s="19"/>
      <c r="D64" s="19"/>
      <c r="E64" s="19"/>
      <c r="F64" s="19"/>
      <c r="G64" s="19"/>
      <c r="H64" s="22"/>
    </row>
    <row r="65" spans="1:8" s="246" customFormat="1" ht="26.25" customHeight="1">
      <c r="A65" s="19"/>
      <c r="B65" s="19"/>
      <c r="C65" s="19"/>
      <c r="D65" s="19"/>
      <c r="E65" s="19"/>
      <c r="F65" s="19"/>
      <c r="G65" s="19"/>
      <c r="H65" s="22"/>
    </row>
    <row r="66" spans="1:8" s="246" customFormat="1" ht="26.25" customHeight="1">
      <c r="A66" s="19"/>
      <c r="B66" s="19"/>
      <c r="C66" s="19"/>
      <c r="D66" s="19"/>
      <c r="E66" s="19"/>
      <c r="F66" s="19"/>
      <c r="G66" s="19"/>
      <c r="H66" s="22"/>
    </row>
    <row r="67" spans="1:8" s="246" customFormat="1" ht="26.25" customHeight="1">
      <c r="A67" s="19"/>
      <c r="B67" s="19"/>
      <c r="C67" s="19"/>
      <c r="D67" s="19"/>
      <c r="E67" s="19"/>
      <c r="F67" s="19"/>
      <c r="G67" s="19"/>
      <c r="H67" s="22"/>
    </row>
    <row r="68" spans="1:8" s="246" customFormat="1" ht="26.25" customHeight="1">
      <c r="A68" s="19"/>
      <c r="B68" s="19"/>
      <c r="C68" s="19"/>
      <c r="D68" s="19"/>
      <c r="E68" s="19"/>
      <c r="F68" s="19"/>
      <c r="G68" s="19"/>
      <c r="H68" s="22"/>
    </row>
    <row r="69" spans="1:8" s="246" customFormat="1" ht="26.25" customHeight="1">
      <c r="A69" s="19"/>
      <c r="B69" s="19"/>
      <c r="C69" s="19"/>
      <c r="D69" s="19"/>
      <c r="E69" s="19"/>
      <c r="F69" s="19"/>
      <c r="G69" s="19"/>
      <c r="H69" s="22"/>
    </row>
    <row r="70" spans="1:8" s="246" customFormat="1" ht="26.25" customHeight="1">
      <c r="A70" s="19"/>
      <c r="B70" s="19"/>
      <c r="C70" s="19"/>
      <c r="D70" s="19"/>
      <c r="E70" s="19"/>
      <c r="F70" s="19"/>
      <c r="G70" s="19"/>
      <c r="H70" s="22"/>
    </row>
    <row r="71" spans="1:8" s="246" customFormat="1" ht="26.25" customHeight="1">
      <c r="A71" s="19"/>
      <c r="B71" s="19"/>
      <c r="C71" s="19"/>
      <c r="D71" s="19"/>
      <c r="E71" s="19"/>
      <c r="F71" s="19"/>
      <c r="G71" s="19"/>
      <c r="H71" s="22"/>
    </row>
    <row r="72" spans="1:8" s="246" customFormat="1" ht="26.25" customHeight="1">
      <c r="A72" s="19"/>
      <c r="B72" s="19"/>
      <c r="C72" s="19"/>
      <c r="D72" s="19"/>
      <c r="E72" s="19"/>
      <c r="F72" s="19"/>
      <c r="G72" s="19"/>
      <c r="H72" s="22"/>
    </row>
    <row r="73" spans="1:8" s="246" customFormat="1" ht="26.25" customHeight="1">
      <c r="A73" s="19"/>
      <c r="B73" s="19"/>
      <c r="C73" s="19"/>
      <c r="D73" s="19"/>
      <c r="E73" s="19"/>
      <c r="F73" s="19"/>
      <c r="G73" s="19"/>
      <c r="H73" s="22"/>
    </row>
    <row r="74" spans="1:8" s="246" customFormat="1" ht="26.25" customHeight="1">
      <c r="A74" s="19"/>
      <c r="B74" s="19"/>
      <c r="C74" s="19"/>
      <c r="D74" s="19"/>
      <c r="E74" s="19"/>
      <c r="F74" s="19"/>
      <c r="G74" s="19"/>
      <c r="H74" s="22"/>
    </row>
    <row r="75" spans="1:8" s="246" customFormat="1" ht="26.25" customHeight="1">
      <c r="A75" s="19"/>
      <c r="B75" s="19"/>
      <c r="C75" s="19"/>
      <c r="D75" s="19"/>
      <c r="E75" s="19"/>
      <c r="F75" s="19"/>
      <c r="G75" s="19"/>
      <c r="H75" s="22"/>
    </row>
    <row r="76" spans="1:8" s="246" customFormat="1" ht="26.25" customHeight="1">
      <c r="A76" s="19"/>
      <c r="B76" s="19"/>
      <c r="C76" s="19"/>
      <c r="D76" s="19"/>
      <c r="E76" s="19"/>
      <c r="F76" s="19"/>
      <c r="G76" s="19"/>
      <c r="H76" s="22"/>
    </row>
    <row r="77" spans="1:8" s="246" customFormat="1" ht="26.25" customHeight="1">
      <c r="A77" s="19"/>
      <c r="B77" s="19"/>
      <c r="C77" s="19"/>
      <c r="D77" s="19"/>
      <c r="E77" s="19"/>
      <c r="F77" s="19"/>
      <c r="G77" s="19"/>
      <c r="H77" s="22"/>
    </row>
    <row r="78" spans="1:8" s="246" customFormat="1" ht="26.25" customHeight="1">
      <c r="A78" s="19"/>
      <c r="B78" s="19"/>
      <c r="C78" s="19"/>
      <c r="D78" s="19"/>
      <c r="E78" s="19"/>
      <c r="F78" s="19"/>
      <c r="G78" s="19"/>
      <c r="H78" s="22"/>
    </row>
    <row r="79" spans="1:8" s="246" customFormat="1" ht="26.25" customHeight="1">
      <c r="A79" s="19"/>
      <c r="B79" s="19"/>
      <c r="C79" s="19"/>
      <c r="D79" s="19"/>
      <c r="E79" s="19"/>
      <c r="F79" s="19"/>
      <c r="G79" s="19"/>
      <c r="H79" s="22"/>
    </row>
    <row r="80" spans="1:8" s="246" customFormat="1" ht="26.25" customHeight="1">
      <c r="A80" s="19"/>
      <c r="B80" s="19"/>
      <c r="C80" s="19"/>
      <c r="D80" s="19"/>
      <c r="E80" s="19"/>
      <c r="F80" s="19"/>
      <c r="G80" s="19"/>
      <c r="H80" s="22"/>
    </row>
    <row r="81" spans="1:8" s="246" customFormat="1" ht="26.25" customHeight="1">
      <c r="A81" s="19"/>
      <c r="B81" s="19"/>
      <c r="C81" s="19"/>
      <c r="D81" s="19"/>
      <c r="E81" s="19"/>
      <c r="F81" s="19"/>
      <c r="G81" s="19"/>
      <c r="H81" s="22"/>
    </row>
    <row r="82" spans="1:8" s="246" customFormat="1" ht="26.25" customHeight="1">
      <c r="A82" s="19"/>
      <c r="B82" s="19"/>
      <c r="C82" s="19"/>
      <c r="D82" s="19"/>
      <c r="E82" s="19"/>
      <c r="F82" s="19"/>
      <c r="G82" s="19"/>
      <c r="H82" s="22"/>
    </row>
    <row r="83" spans="1:8" s="246" customFormat="1" ht="26.25" customHeight="1">
      <c r="A83" s="19"/>
      <c r="B83" s="19"/>
      <c r="C83" s="19"/>
      <c r="D83" s="19"/>
      <c r="E83" s="19"/>
      <c r="F83" s="19"/>
      <c r="G83" s="19"/>
      <c r="H83" s="22"/>
    </row>
    <row r="84" spans="1:8" s="246" customFormat="1" ht="26.25" customHeight="1">
      <c r="A84" s="19"/>
      <c r="B84" s="19"/>
      <c r="C84" s="19"/>
      <c r="D84" s="19"/>
      <c r="E84" s="19"/>
      <c r="F84" s="19"/>
      <c r="G84" s="19"/>
      <c r="H84" s="22"/>
    </row>
    <row r="85" spans="1:8" s="246" customFormat="1" ht="26.25" customHeight="1">
      <c r="A85" s="19"/>
      <c r="B85" s="19"/>
      <c r="C85" s="19"/>
      <c r="D85" s="19"/>
      <c r="E85" s="19"/>
      <c r="F85" s="19"/>
      <c r="G85" s="19"/>
      <c r="H85" s="22"/>
    </row>
    <row r="86" spans="1:8" s="246" customFormat="1" ht="26.25" customHeight="1">
      <c r="A86" s="19"/>
      <c r="B86" s="19"/>
      <c r="C86" s="19"/>
      <c r="D86" s="19"/>
      <c r="E86" s="19"/>
      <c r="F86" s="19"/>
      <c r="G86" s="19"/>
      <c r="H86" s="22"/>
    </row>
    <row r="87" spans="1:8" s="246" customFormat="1" ht="26.25" customHeight="1">
      <c r="A87" s="19"/>
      <c r="B87" s="19"/>
      <c r="C87" s="19"/>
      <c r="D87" s="19"/>
      <c r="E87" s="19"/>
      <c r="F87" s="19"/>
      <c r="G87" s="19"/>
      <c r="H87" s="22"/>
    </row>
    <row r="88" spans="1:8" s="246" customFormat="1" ht="26.25" customHeight="1">
      <c r="A88" s="19"/>
      <c r="B88" s="19"/>
      <c r="C88" s="19"/>
      <c r="D88" s="19"/>
      <c r="E88" s="19"/>
      <c r="F88" s="19"/>
      <c r="G88" s="19"/>
      <c r="H88" s="22"/>
    </row>
    <row r="89" spans="1:8" s="246" customFormat="1" ht="26.25" customHeight="1">
      <c r="A89" s="19"/>
      <c r="B89" s="19"/>
      <c r="C89" s="19"/>
      <c r="D89" s="19"/>
      <c r="E89" s="19"/>
      <c r="F89" s="19"/>
      <c r="G89" s="19"/>
      <c r="H89" s="22"/>
    </row>
    <row r="90" spans="1:8" s="246" customFormat="1" ht="26.25" customHeight="1">
      <c r="A90" s="19"/>
      <c r="B90" s="19"/>
      <c r="C90" s="19"/>
      <c r="D90" s="19"/>
      <c r="E90" s="19"/>
      <c r="F90" s="19"/>
      <c r="G90" s="19"/>
      <c r="H90" s="22"/>
    </row>
    <row r="91" spans="1:8" s="246" customFormat="1" ht="26.25" customHeight="1">
      <c r="A91" s="19"/>
      <c r="B91" s="19"/>
      <c r="C91" s="19"/>
      <c r="D91" s="19"/>
      <c r="E91" s="19"/>
      <c r="F91" s="19"/>
      <c r="G91" s="19"/>
      <c r="H91" s="22"/>
    </row>
    <row r="92" spans="1:8" s="246" customFormat="1" ht="26.25" customHeight="1">
      <c r="A92" s="19"/>
      <c r="B92" s="19"/>
      <c r="C92" s="19"/>
      <c r="D92" s="19"/>
      <c r="E92" s="19"/>
      <c r="F92" s="19"/>
      <c r="G92" s="19"/>
      <c r="H92" s="22"/>
    </row>
    <row r="93" spans="1:8" s="246" customFormat="1" ht="26.25" customHeight="1">
      <c r="A93" s="19"/>
      <c r="B93" s="19"/>
      <c r="C93" s="19"/>
      <c r="D93" s="19"/>
      <c r="E93" s="19"/>
      <c r="F93" s="19"/>
      <c r="G93" s="19"/>
      <c r="H93" s="22"/>
    </row>
    <row r="94" spans="1:8" s="246" customFormat="1" ht="26.25" customHeight="1">
      <c r="A94" s="19"/>
      <c r="B94" s="19"/>
      <c r="C94" s="19"/>
      <c r="D94" s="19"/>
      <c r="E94" s="19"/>
      <c r="F94" s="19"/>
      <c r="G94" s="19"/>
      <c r="H94" s="22"/>
    </row>
    <row r="95" spans="1:8" s="246" customFormat="1" ht="26.25" customHeight="1">
      <c r="A95" s="19"/>
      <c r="B95" s="19"/>
      <c r="C95" s="19"/>
      <c r="D95" s="19"/>
      <c r="E95" s="19"/>
      <c r="F95" s="19"/>
      <c r="G95" s="19"/>
      <c r="H95" s="22"/>
    </row>
    <row r="96" spans="1:8" s="246" customFormat="1" ht="26.25" customHeight="1">
      <c r="A96" s="19"/>
      <c r="B96" s="19"/>
      <c r="C96" s="19"/>
      <c r="D96" s="19"/>
      <c r="E96" s="19"/>
      <c r="F96" s="19"/>
      <c r="G96" s="19"/>
      <c r="H96" s="22"/>
    </row>
    <row r="97" spans="1:8" s="246" customFormat="1" ht="26.25" customHeight="1">
      <c r="A97" s="19"/>
      <c r="B97" s="19"/>
      <c r="C97" s="19"/>
      <c r="D97" s="19"/>
      <c r="E97" s="19"/>
      <c r="F97" s="19"/>
      <c r="G97" s="19"/>
      <c r="H97" s="22"/>
    </row>
    <row r="98" spans="1:8" s="246" customFormat="1" ht="26.25" customHeight="1">
      <c r="A98" s="19"/>
      <c r="B98" s="19"/>
      <c r="C98" s="19"/>
      <c r="D98" s="19"/>
      <c r="E98" s="19"/>
      <c r="F98" s="19"/>
      <c r="G98" s="19"/>
      <c r="H98" s="22"/>
    </row>
    <row r="99" spans="1:8" s="246" customFormat="1" ht="26.25" customHeight="1">
      <c r="A99" s="19"/>
      <c r="B99" s="19"/>
      <c r="C99" s="19"/>
      <c r="D99" s="19"/>
      <c r="E99" s="19"/>
      <c r="F99" s="19"/>
      <c r="G99" s="19"/>
      <c r="H99" s="22"/>
    </row>
    <row r="100" spans="1:8" s="246" customFormat="1" ht="26.25" customHeight="1">
      <c r="A100" s="19"/>
      <c r="B100" s="19"/>
      <c r="C100" s="19"/>
      <c r="D100" s="19"/>
      <c r="E100" s="19"/>
      <c r="F100" s="19"/>
      <c r="G100" s="19"/>
      <c r="H100" s="22"/>
    </row>
    <row r="101" spans="1:8" s="246" customFormat="1" ht="26.25" customHeight="1">
      <c r="A101" s="19"/>
      <c r="B101" s="19"/>
      <c r="C101" s="19"/>
      <c r="D101" s="19"/>
      <c r="E101" s="19"/>
      <c r="F101" s="19"/>
      <c r="G101" s="19"/>
      <c r="H101" s="22"/>
    </row>
    <row r="102" spans="1:8" s="246" customFormat="1" ht="26.25" customHeight="1">
      <c r="A102" s="19"/>
      <c r="B102" s="19"/>
      <c r="C102" s="19"/>
      <c r="D102" s="19"/>
      <c r="E102" s="19"/>
      <c r="F102" s="19"/>
      <c r="G102" s="19"/>
      <c r="H102" s="22"/>
    </row>
    <row r="103" spans="1:8" s="246" customFormat="1" ht="26.25" customHeight="1">
      <c r="A103" s="19"/>
      <c r="B103" s="19"/>
      <c r="C103" s="19"/>
      <c r="D103" s="19"/>
      <c r="E103" s="19"/>
      <c r="F103" s="19"/>
      <c r="G103" s="19"/>
      <c r="H103" s="22"/>
    </row>
    <row r="104" spans="1:8" s="246" customFormat="1" ht="26.25" customHeight="1">
      <c r="A104" s="19"/>
      <c r="B104" s="19"/>
      <c r="C104" s="19"/>
      <c r="D104" s="19"/>
      <c r="E104" s="19"/>
      <c r="F104" s="19"/>
      <c r="G104" s="19"/>
      <c r="H104" s="22"/>
    </row>
    <row r="105" spans="1:8" s="246" customFormat="1" ht="26.25" customHeight="1">
      <c r="A105" s="19"/>
      <c r="B105" s="19"/>
      <c r="C105" s="19"/>
      <c r="D105" s="19"/>
      <c r="E105" s="19"/>
      <c r="F105" s="19"/>
      <c r="G105" s="19"/>
      <c r="H105" s="22"/>
    </row>
    <row r="106" spans="1:8" s="246" customFormat="1" ht="26.25" customHeight="1">
      <c r="A106" s="19"/>
      <c r="B106" s="19"/>
      <c r="C106" s="19"/>
      <c r="D106" s="19"/>
      <c r="E106" s="19"/>
      <c r="F106" s="19"/>
      <c r="G106" s="19"/>
      <c r="H106" s="22"/>
    </row>
    <row r="107" spans="1:8" s="246" customFormat="1" ht="26.25" customHeight="1">
      <c r="A107" s="19"/>
      <c r="B107" s="19"/>
      <c r="C107" s="19"/>
      <c r="D107" s="19"/>
      <c r="E107" s="19"/>
      <c r="F107" s="19"/>
      <c r="G107" s="19"/>
      <c r="H107" s="22"/>
    </row>
    <row r="108" spans="1:8" s="246" customFormat="1" ht="26.25" customHeight="1">
      <c r="A108" s="19"/>
      <c r="B108" s="19"/>
      <c r="C108" s="19"/>
      <c r="D108" s="19"/>
      <c r="E108" s="19"/>
      <c r="F108" s="19"/>
      <c r="G108" s="19"/>
      <c r="H108" s="22"/>
    </row>
    <row r="109" spans="1:8" s="246" customFormat="1" ht="26.25" customHeight="1">
      <c r="A109" s="19"/>
      <c r="B109" s="19"/>
      <c r="C109" s="19"/>
      <c r="D109" s="19"/>
      <c r="E109" s="19"/>
      <c r="F109" s="19"/>
      <c r="G109" s="19"/>
      <c r="H109" s="22"/>
    </row>
    <row r="110" spans="1:8" s="246" customFormat="1" ht="26.25" customHeight="1">
      <c r="A110" s="19"/>
      <c r="B110" s="19"/>
      <c r="C110" s="19"/>
      <c r="D110" s="19"/>
      <c r="E110" s="19"/>
      <c r="F110" s="19"/>
      <c r="G110" s="19"/>
      <c r="H110" s="22"/>
    </row>
    <row r="111" spans="1:8" s="246" customFormat="1" ht="26.25" customHeight="1">
      <c r="A111" s="19"/>
      <c r="B111" s="19"/>
      <c r="C111" s="19"/>
      <c r="D111" s="19"/>
      <c r="E111" s="19"/>
      <c r="F111" s="19"/>
      <c r="G111" s="19"/>
      <c r="H111" s="22"/>
    </row>
    <row r="112" spans="1:8" s="246" customFormat="1" ht="26.25" customHeight="1">
      <c r="A112" s="19"/>
      <c r="B112" s="19"/>
      <c r="C112" s="19"/>
      <c r="D112" s="19"/>
      <c r="E112" s="19"/>
      <c r="F112" s="19"/>
      <c r="G112" s="19"/>
      <c r="H112" s="22"/>
    </row>
    <row r="113" spans="1:8" s="246" customFormat="1" ht="26.25" customHeight="1">
      <c r="A113" s="19"/>
      <c r="B113" s="19"/>
      <c r="C113" s="19"/>
      <c r="D113" s="19"/>
      <c r="E113" s="19"/>
      <c r="F113" s="19"/>
      <c r="G113" s="19"/>
      <c r="H113" s="22"/>
    </row>
    <row r="114" spans="1:8" s="246" customFormat="1" ht="26.25" customHeight="1">
      <c r="A114" s="19"/>
      <c r="B114" s="19"/>
      <c r="C114" s="19"/>
      <c r="D114" s="19"/>
      <c r="E114" s="19"/>
      <c r="F114" s="19"/>
      <c r="G114" s="19"/>
      <c r="H114" s="22"/>
    </row>
    <row r="115" spans="1:8" s="246" customFormat="1" ht="26.25" customHeight="1">
      <c r="A115" s="19"/>
      <c r="B115" s="19"/>
      <c r="C115" s="19"/>
      <c r="D115" s="19"/>
      <c r="E115" s="19"/>
      <c r="F115" s="19"/>
      <c r="G115" s="19"/>
      <c r="H115" s="22"/>
    </row>
    <row r="116" spans="1:8" s="246" customFormat="1" ht="26.25" customHeight="1">
      <c r="A116" s="19"/>
      <c r="B116" s="19"/>
      <c r="C116" s="19"/>
      <c r="D116" s="19"/>
      <c r="E116" s="19"/>
      <c r="F116" s="19"/>
      <c r="G116" s="19"/>
      <c r="H116" s="22"/>
    </row>
    <row r="117" spans="1:8" s="246" customFormat="1" ht="26.25" customHeight="1">
      <c r="A117" s="19"/>
      <c r="B117" s="19"/>
      <c r="C117" s="19"/>
      <c r="D117" s="19"/>
      <c r="E117" s="19"/>
      <c r="F117" s="19"/>
      <c r="G117" s="19"/>
      <c r="H117" s="22"/>
    </row>
    <row r="118" spans="1:8" s="246" customFormat="1" ht="26.25" customHeight="1">
      <c r="A118" s="19"/>
      <c r="B118" s="19"/>
      <c r="C118" s="19"/>
      <c r="D118" s="19"/>
      <c r="E118" s="19"/>
      <c r="F118" s="19"/>
      <c r="G118" s="19"/>
      <c r="H118" s="22"/>
    </row>
    <row r="119" spans="1:8" s="246" customFormat="1" ht="26.25" customHeight="1">
      <c r="A119" s="19"/>
      <c r="B119" s="19"/>
      <c r="C119" s="19"/>
      <c r="D119" s="19"/>
      <c r="E119" s="19"/>
      <c r="F119" s="19"/>
      <c r="G119" s="19"/>
      <c r="H119" s="22"/>
    </row>
    <row r="120" spans="1:8" s="246" customFormat="1" ht="26.25" customHeight="1">
      <c r="A120" s="19"/>
      <c r="B120" s="19"/>
      <c r="C120" s="19"/>
      <c r="D120" s="19"/>
      <c r="E120" s="19"/>
      <c r="F120" s="19"/>
      <c r="G120" s="19"/>
      <c r="H120" s="22"/>
    </row>
    <row r="121" spans="1:8" s="246" customFormat="1" ht="26.25" customHeight="1">
      <c r="A121" s="19"/>
      <c r="B121" s="19"/>
      <c r="C121" s="19"/>
      <c r="D121" s="19"/>
      <c r="E121" s="19"/>
      <c r="F121" s="19"/>
      <c r="G121" s="19"/>
      <c r="H121" s="22"/>
    </row>
    <row r="122" spans="1:8" s="246" customFormat="1" ht="26.25" customHeight="1">
      <c r="A122" s="19"/>
      <c r="B122" s="19"/>
      <c r="C122" s="19"/>
      <c r="D122" s="19"/>
      <c r="E122" s="19"/>
      <c r="F122" s="19"/>
      <c r="G122" s="19"/>
      <c r="H122" s="22"/>
    </row>
    <row r="123" spans="1:8" s="246" customFormat="1" ht="26.25" customHeight="1">
      <c r="A123" s="19"/>
      <c r="B123" s="19"/>
      <c r="C123" s="19"/>
      <c r="D123" s="19"/>
      <c r="E123" s="19"/>
      <c r="F123" s="19"/>
      <c r="G123" s="19"/>
      <c r="H123" s="22"/>
    </row>
    <row r="124" spans="1:8" s="246" customFormat="1" ht="26.25" customHeight="1">
      <c r="A124" s="19"/>
      <c r="B124" s="19"/>
      <c r="C124" s="19"/>
      <c r="D124" s="19"/>
      <c r="E124" s="19"/>
      <c r="F124" s="19"/>
      <c r="G124" s="19"/>
      <c r="H124" s="22"/>
    </row>
    <row r="125" spans="1:8" s="246" customFormat="1" ht="26.25" customHeight="1">
      <c r="A125" s="19"/>
      <c r="B125" s="19"/>
      <c r="C125" s="19"/>
      <c r="D125" s="19"/>
      <c r="E125" s="19"/>
      <c r="F125" s="19"/>
      <c r="G125" s="19"/>
      <c r="H125" s="22"/>
    </row>
    <row r="126" spans="1:8" s="246" customFormat="1" ht="26.25" customHeight="1">
      <c r="A126" s="19"/>
      <c r="B126" s="19"/>
      <c r="C126" s="19"/>
      <c r="D126" s="19"/>
      <c r="E126" s="19"/>
      <c r="F126" s="19"/>
      <c r="G126" s="19"/>
      <c r="H126" s="22"/>
    </row>
    <row r="127" spans="1:8" s="246" customFormat="1" ht="26.25" customHeight="1">
      <c r="A127" s="19"/>
      <c r="B127" s="19"/>
      <c r="C127" s="19"/>
      <c r="D127" s="19"/>
      <c r="E127" s="19"/>
      <c r="F127" s="19"/>
      <c r="G127" s="19"/>
      <c r="H127" s="22"/>
    </row>
    <row r="128" spans="1:8" s="246" customFormat="1" ht="26.25" customHeight="1">
      <c r="A128" s="19"/>
      <c r="B128" s="19"/>
      <c r="C128" s="19"/>
      <c r="D128" s="19"/>
      <c r="E128" s="19"/>
      <c r="F128" s="19"/>
      <c r="G128" s="19"/>
      <c r="H128" s="22"/>
    </row>
    <row r="129" spans="1:8" s="246" customFormat="1" ht="26.25" customHeight="1">
      <c r="A129" s="19"/>
      <c r="B129" s="19"/>
      <c r="C129" s="19"/>
      <c r="D129" s="19"/>
      <c r="E129" s="19"/>
      <c r="F129" s="19"/>
      <c r="G129" s="19"/>
      <c r="H129" s="22"/>
    </row>
    <row r="130" spans="1:8" s="246" customFormat="1" ht="26.25" customHeight="1">
      <c r="A130" s="19"/>
      <c r="B130" s="19"/>
      <c r="C130" s="19"/>
      <c r="D130" s="19"/>
      <c r="E130" s="19"/>
      <c r="F130" s="19"/>
      <c r="G130" s="19"/>
      <c r="H130" s="22"/>
    </row>
    <row r="131" spans="1:8" s="246" customFormat="1" ht="26.25" customHeight="1">
      <c r="A131" s="19"/>
      <c r="B131" s="19"/>
      <c r="C131" s="19"/>
      <c r="D131" s="19"/>
      <c r="E131" s="19"/>
      <c r="F131" s="19"/>
      <c r="G131" s="19"/>
      <c r="H131" s="22"/>
    </row>
    <row r="132" spans="1:8" s="246" customFormat="1" ht="26.25" customHeight="1">
      <c r="A132" s="19"/>
      <c r="B132" s="19"/>
      <c r="C132" s="19"/>
      <c r="D132" s="19"/>
      <c r="E132" s="19"/>
      <c r="F132" s="19"/>
      <c r="G132" s="19"/>
      <c r="H132" s="22"/>
    </row>
    <row r="133" spans="1:8" s="246" customFormat="1" ht="26.25" customHeight="1">
      <c r="A133" s="19"/>
      <c r="B133" s="19"/>
      <c r="C133" s="19"/>
      <c r="D133" s="19"/>
      <c r="E133" s="19"/>
      <c r="F133" s="19"/>
      <c r="G133" s="19"/>
      <c r="H133" s="22"/>
    </row>
    <row r="134" spans="1:8" s="246" customFormat="1" ht="26.25" customHeight="1">
      <c r="A134" s="19"/>
      <c r="B134" s="19"/>
      <c r="C134" s="19"/>
      <c r="D134" s="19"/>
      <c r="E134" s="19"/>
      <c r="F134" s="19"/>
      <c r="G134" s="19"/>
      <c r="H134" s="22"/>
    </row>
    <row r="135" spans="1:8" s="246" customFormat="1" ht="26.25" customHeight="1">
      <c r="A135" s="19"/>
      <c r="B135" s="19"/>
      <c r="C135" s="19"/>
      <c r="D135" s="19"/>
      <c r="E135" s="19"/>
      <c r="F135" s="19"/>
      <c r="G135" s="19"/>
      <c r="H135" s="22"/>
    </row>
    <row r="136" spans="1:8" s="246" customFormat="1" ht="26.25" customHeight="1">
      <c r="A136" s="19"/>
      <c r="B136" s="19"/>
      <c r="C136" s="19"/>
      <c r="D136" s="19"/>
      <c r="E136" s="19"/>
      <c r="F136" s="19"/>
      <c r="G136" s="19"/>
      <c r="H136" s="22"/>
    </row>
    <row r="137" spans="1:8" s="246" customFormat="1" ht="26.25" customHeight="1">
      <c r="A137" s="19"/>
      <c r="B137" s="19"/>
      <c r="C137" s="19"/>
      <c r="D137" s="19"/>
      <c r="E137" s="19"/>
      <c r="F137" s="19"/>
      <c r="G137" s="19"/>
      <c r="H137" s="22"/>
    </row>
    <row r="138" spans="1:8" s="246" customFormat="1" ht="26.25" customHeight="1">
      <c r="A138" s="19"/>
      <c r="B138" s="19"/>
      <c r="C138" s="19"/>
      <c r="D138" s="19"/>
      <c r="E138" s="19"/>
      <c r="F138" s="19"/>
      <c r="G138" s="19"/>
      <c r="H138" s="22"/>
    </row>
    <row r="139" spans="1:8" s="246" customFormat="1" ht="26.25" customHeight="1">
      <c r="A139" s="19"/>
      <c r="B139" s="19"/>
      <c r="C139" s="19"/>
      <c r="D139" s="19"/>
      <c r="E139" s="19"/>
      <c r="F139" s="19"/>
      <c r="G139" s="19"/>
      <c r="H139" s="22"/>
    </row>
    <row r="140" spans="1:8" s="246" customFormat="1" ht="26.25" customHeight="1">
      <c r="A140" s="19"/>
      <c r="B140" s="19"/>
      <c r="C140" s="19"/>
      <c r="D140" s="19"/>
      <c r="E140" s="19"/>
      <c r="F140" s="19"/>
      <c r="G140" s="19"/>
      <c r="H140" s="22"/>
    </row>
    <row r="141" spans="1:8" s="246" customFormat="1" ht="26.25" customHeight="1">
      <c r="A141" s="19"/>
      <c r="B141" s="19"/>
      <c r="C141" s="19"/>
      <c r="D141" s="19"/>
      <c r="E141" s="19"/>
      <c r="F141" s="19"/>
      <c r="G141" s="19"/>
      <c r="H141" s="22"/>
    </row>
    <row r="142" spans="1:8" s="246" customFormat="1" ht="26.25" customHeight="1">
      <c r="A142" s="19"/>
      <c r="B142" s="19"/>
      <c r="C142" s="19"/>
      <c r="D142" s="19"/>
      <c r="E142" s="19"/>
      <c r="F142" s="19"/>
      <c r="G142" s="19"/>
      <c r="H142" s="22"/>
    </row>
    <row r="143" spans="1:8" s="246" customFormat="1" ht="26.25" customHeight="1">
      <c r="A143" s="19"/>
      <c r="B143" s="19"/>
      <c r="C143" s="19"/>
      <c r="D143" s="19"/>
      <c r="E143" s="19"/>
      <c r="F143" s="19"/>
      <c r="G143" s="19"/>
      <c r="H143" s="22"/>
    </row>
    <row r="144" spans="1:8" s="246" customFormat="1" ht="26.25" customHeight="1">
      <c r="A144" s="19"/>
      <c r="B144" s="19"/>
      <c r="C144" s="19"/>
      <c r="D144" s="19"/>
      <c r="E144" s="19"/>
      <c r="F144" s="19"/>
      <c r="G144" s="19"/>
      <c r="H144" s="22"/>
    </row>
    <row r="145" spans="1:8" s="246" customFormat="1" ht="26.25" customHeight="1">
      <c r="A145" s="19"/>
      <c r="B145" s="19"/>
      <c r="C145" s="19"/>
      <c r="D145" s="19"/>
      <c r="E145" s="19"/>
      <c r="F145" s="19"/>
      <c r="G145" s="19"/>
      <c r="H145" s="22"/>
    </row>
    <row r="146" spans="1:8" s="246" customFormat="1" ht="26.25" customHeight="1">
      <c r="A146" s="19"/>
      <c r="B146" s="19"/>
      <c r="C146" s="19"/>
      <c r="D146" s="19"/>
      <c r="E146" s="19"/>
      <c r="F146" s="19"/>
      <c r="G146" s="19"/>
      <c r="H146" s="22"/>
    </row>
    <row r="147" spans="1:8" s="246" customFormat="1" ht="26.25" customHeight="1">
      <c r="A147" s="19"/>
      <c r="B147" s="19"/>
      <c r="C147" s="19"/>
      <c r="D147" s="19"/>
      <c r="E147" s="19"/>
      <c r="F147" s="19"/>
      <c r="G147" s="19"/>
      <c r="H147" s="22"/>
    </row>
    <row r="148" spans="1:8" s="246" customFormat="1" ht="26.25" customHeight="1">
      <c r="A148" s="19"/>
      <c r="B148" s="19"/>
      <c r="C148" s="19"/>
      <c r="D148" s="19"/>
      <c r="E148" s="19"/>
      <c r="F148" s="19"/>
      <c r="G148" s="19"/>
      <c r="H148" s="22"/>
    </row>
    <row r="149" spans="1:8" s="246" customFormat="1" ht="26.25" customHeight="1">
      <c r="A149" s="19"/>
      <c r="B149" s="19"/>
      <c r="C149" s="19"/>
      <c r="D149" s="19"/>
      <c r="E149" s="19"/>
      <c r="F149" s="19"/>
      <c r="G149" s="19"/>
      <c r="H149" s="22"/>
    </row>
    <row r="150" spans="1:8" s="246" customFormat="1" ht="26.25" customHeight="1">
      <c r="A150" s="19"/>
      <c r="B150" s="19"/>
      <c r="C150" s="19"/>
      <c r="D150" s="19"/>
      <c r="E150" s="19"/>
      <c r="F150" s="19"/>
      <c r="G150" s="19"/>
      <c r="H150" s="22"/>
    </row>
    <row r="151" spans="1:8" s="246" customFormat="1" ht="26.25" customHeight="1">
      <c r="A151" s="19"/>
      <c r="B151" s="19"/>
      <c r="C151" s="19"/>
      <c r="D151" s="19"/>
      <c r="E151" s="19"/>
      <c r="F151" s="19"/>
      <c r="G151" s="19"/>
      <c r="H151" s="22"/>
    </row>
    <row r="152" spans="1:8" s="246" customFormat="1" ht="26.25" customHeight="1">
      <c r="A152" s="19"/>
      <c r="B152" s="19"/>
      <c r="C152" s="19"/>
      <c r="D152" s="19"/>
      <c r="E152" s="19"/>
      <c r="F152" s="19"/>
      <c r="G152" s="19"/>
      <c r="H152" s="22"/>
    </row>
    <row r="153" spans="1:8" s="246" customFormat="1" ht="26.25" customHeight="1">
      <c r="A153" s="19"/>
      <c r="B153" s="19"/>
      <c r="C153" s="19"/>
      <c r="D153" s="19"/>
      <c r="E153" s="19"/>
      <c r="F153" s="19"/>
      <c r="G153" s="19"/>
      <c r="H153" s="22"/>
    </row>
    <row r="154" spans="1:8" s="246" customFormat="1" ht="26.25" customHeight="1">
      <c r="A154" s="19"/>
      <c r="B154" s="19"/>
      <c r="C154" s="19"/>
      <c r="D154" s="19"/>
      <c r="E154" s="19"/>
      <c r="F154" s="19"/>
      <c r="G154" s="19"/>
      <c r="H154" s="22"/>
    </row>
    <row r="155" spans="1:8" s="246" customFormat="1" ht="26.25" customHeight="1">
      <c r="A155" s="19"/>
      <c r="B155" s="19"/>
      <c r="C155" s="19"/>
      <c r="D155" s="19"/>
      <c r="E155" s="19"/>
      <c r="F155" s="19"/>
      <c r="G155" s="19"/>
      <c r="H155" s="22"/>
    </row>
    <row r="156" spans="1:8" s="246" customFormat="1" ht="26.25" customHeight="1">
      <c r="A156" s="19"/>
      <c r="B156" s="19"/>
      <c r="C156" s="19"/>
      <c r="D156" s="19"/>
      <c r="E156" s="19"/>
      <c r="F156" s="19"/>
      <c r="G156" s="19"/>
      <c r="H156" s="22"/>
    </row>
    <row r="157" spans="1:8" s="246" customFormat="1" ht="26.25" customHeight="1">
      <c r="A157" s="19"/>
      <c r="B157" s="19"/>
      <c r="C157" s="19"/>
      <c r="D157" s="19"/>
      <c r="E157" s="19"/>
      <c r="F157" s="19"/>
      <c r="G157" s="19"/>
      <c r="H157" s="22"/>
    </row>
    <row r="158" spans="1:8" s="246" customFormat="1" ht="26.25" customHeight="1">
      <c r="A158" s="19"/>
      <c r="B158" s="19"/>
      <c r="C158" s="19"/>
      <c r="D158" s="19"/>
      <c r="E158" s="19"/>
      <c r="F158" s="19"/>
      <c r="G158" s="19"/>
      <c r="H158" s="22"/>
    </row>
    <row r="159" spans="1:8" s="246" customFormat="1" ht="26.25" customHeight="1">
      <c r="A159" s="19"/>
      <c r="B159" s="19"/>
      <c r="C159" s="19"/>
      <c r="D159" s="19"/>
      <c r="E159" s="19"/>
      <c r="F159" s="19"/>
      <c r="G159" s="19"/>
      <c r="H159" s="22"/>
    </row>
    <row r="160" spans="1:8" s="246" customFormat="1" ht="26.25" customHeight="1">
      <c r="A160" s="19"/>
      <c r="B160" s="19"/>
      <c r="C160" s="19"/>
      <c r="D160" s="19"/>
      <c r="E160" s="19"/>
      <c r="F160" s="19"/>
      <c r="G160" s="19"/>
      <c r="H160" s="22"/>
    </row>
    <row r="161" spans="1:8" s="246" customFormat="1" ht="26.25" customHeight="1">
      <c r="A161" s="19"/>
      <c r="B161" s="19"/>
      <c r="C161" s="19"/>
      <c r="D161" s="19"/>
      <c r="E161" s="19"/>
      <c r="F161" s="19"/>
      <c r="G161" s="19"/>
      <c r="H161" s="22"/>
    </row>
    <row r="162" spans="1:8" s="246" customFormat="1" ht="26.25" customHeight="1">
      <c r="A162" s="19"/>
      <c r="B162" s="19"/>
      <c r="C162" s="19"/>
      <c r="D162" s="19"/>
      <c r="E162" s="19"/>
      <c r="F162" s="19"/>
      <c r="G162" s="19"/>
      <c r="H162" s="22"/>
    </row>
    <row r="163" spans="1:8" s="246" customFormat="1" ht="26.25" customHeight="1">
      <c r="A163" s="19"/>
      <c r="B163" s="19"/>
      <c r="C163" s="19"/>
      <c r="D163" s="19"/>
      <c r="E163" s="19"/>
      <c r="F163" s="19"/>
      <c r="G163" s="19"/>
      <c r="H163" s="22"/>
    </row>
    <row r="164" spans="1:8" s="246" customFormat="1" ht="26.25" customHeight="1">
      <c r="A164" s="19"/>
      <c r="B164" s="19"/>
      <c r="C164" s="19"/>
      <c r="D164" s="19"/>
      <c r="E164" s="19"/>
      <c r="F164" s="19"/>
      <c r="G164" s="19"/>
      <c r="H164" s="22"/>
    </row>
    <row r="165" spans="1:8" s="246" customFormat="1" ht="26.25" customHeight="1">
      <c r="A165" s="19"/>
      <c r="B165" s="19"/>
      <c r="C165" s="19"/>
      <c r="D165" s="19"/>
      <c r="E165" s="19"/>
      <c r="F165" s="19"/>
      <c r="G165" s="19"/>
      <c r="H165" s="22"/>
    </row>
    <row r="166" spans="1:8" s="246" customFormat="1" ht="26.25" customHeight="1">
      <c r="A166" s="19"/>
      <c r="B166" s="19"/>
      <c r="C166" s="19"/>
      <c r="D166" s="19"/>
      <c r="E166" s="19"/>
      <c r="F166" s="19"/>
      <c r="G166" s="19"/>
      <c r="H166" s="22"/>
    </row>
    <row r="167" spans="1:8" s="246" customFormat="1" ht="26.25" customHeight="1">
      <c r="A167" s="19"/>
      <c r="B167" s="19"/>
      <c r="C167" s="19"/>
      <c r="D167" s="19"/>
      <c r="E167" s="19"/>
      <c r="F167" s="19"/>
      <c r="G167" s="19"/>
      <c r="H167" s="22"/>
    </row>
    <row r="168" spans="1:8" s="246" customFormat="1" ht="26.25" customHeight="1">
      <c r="A168" s="19"/>
      <c r="B168" s="19"/>
      <c r="C168" s="19"/>
      <c r="D168" s="19"/>
      <c r="E168" s="19"/>
      <c r="F168" s="19"/>
      <c r="G168" s="19"/>
      <c r="H168" s="22"/>
    </row>
    <row r="169" spans="1:8" s="246" customFormat="1" ht="26.25" customHeight="1">
      <c r="A169" s="19"/>
      <c r="B169" s="19"/>
      <c r="C169" s="19"/>
      <c r="D169" s="19"/>
      <c r="E169" s="19"/>
      <c r="F169" s="19"/>
      <c r="G169" s="19"/>
      <c r="H169" s="22"/>
    </row>
    <row r="170" spans="1:8" s="246" customFormat="1" ht="26.25" customHeight="1">
      <c r="A170" s="19"/>
      <c r="B170" s="19"/>
      <c r="C170" s="19"/>
      <c r="D170" s="19"/>
      <c r="E170" s="19"/>
      <c r="F170" s="19"/>
      <c r="G170" s="19"/>
      <c r="H170" s="22"/>
    </row>
    <row r="171" spans="1:8" s="246" customFormat="1" ht="26.25" customHeight="1">
      <c r="A171" s="19"/>
      <c r="B171" s="19"/>
      <c r="C171" s="19"/>
      <c r="D171" s="19"/>
      <c r="E171" s="19"/>
      <c r="F171" s="19"/>
      <c r="G171" s="19"/>
      <c r="H171" s="22"/>
    </row>
    <row r="172" spans="1:8" s="246" customFormat="1" ht="26.25" customHeight="1">
      <c r="A172" s="19"/>
      <c r="B172" s="19"/>
      <c r="C172" s="19"/>
      <c r="D172" s="19"/>
      <c r="E172" s="19"/>
      <c r="F172" s="19"/>
      <c r="G172" s="19"/>
      <c r="H172" s="22"/>
    </row>
    <row r="173" spans="1:8" s="246" customFormat="1" ht="26.25" customHeight="1">
      <c r="A173" s="19"/>
      <c r="B173" s="19"/>
      <c r="C173" s="19"/>
      <c r="D173" s="19"/>
      <c r="E173" s="19"/>
      <c r="F173" s="19"/>
      <c r="G173" s="19"/>
      <c r="H173" s="22"/>
    </row>
    <row r="174" spans="1:8" s="246" customFormat="1" ht="26.25" customHeight="1">
      <c r="A174" s="19"/>
      <c r="B174" s="19"/>
      <c r="C174" s="19"/>
      <c r="D174" s="19"/>
      <c r="E174" s="19"/>
      <c r="F174" s="19"/>
      <c r="G174" s="19"/>
      <c r="H174" s="22"/>
    </row>
    <row r="175" spans="1:8" s="246" customFormat="1" ht="26.25" customHeight="1">
      <c r="A175" s="19"/>
      <c r="B175" s="19"/>
      <c r="C175" s="19"/>
      <c r="D175" s="19"/>
      <c r="E175" s="19"/>
      <c r="F175" s="19"/>
      <c r="G175" s="19"/>
      <c r="H175" s="22"/>
    </row>
    <row r="176" spans="1:8" s="246" customFormat="1" ht="26.25" customHeight="1">
      <c r="A176" s="19"/>
      <c r="B176" s="19"/>
      <c r="C176" s="19"/>
      <c r="D176" s="19"/>
      <c r="E176" s="19"/>
      <c r="F176" s="19"/>
      <c r="G176" s="19"/>
      <c r="H176" s="22"/>
    </row>
    <row r="177" spans="1:8" s="246" customFormat="1" ht="26.25" customHeight="1">
      <c r="A177" s="19"/>
      <c r="B177" s="19"/>
      <c r="C177" s="19"/>
      <c r="D177" s="19"/>
      <c r="E177" s="19"/>
      <c r="F177" s="19"/>
      <c r="G177" s="19"/>
      <c r="H177" s="22"/>
    </row>
    <row r="178" spans="1:8" s="246" customFormat="1" ht="26.25" customHeight="1">
      <c r="A178" s="19"/>
      <c r="B178" s="19"/>
      <c r="C178" s="19"/>
      <c r="D178" s="19"/>
      <c r="E178" s="19"/>
      <c r="F178" s="19"/>
      <c r="G178" s="19"/>
      <c r="H178" s="22"/>
    </row>
    <row r="179" spans="1:8" s="246" customFormat="1" ht="26.25" customHeight="1">
      <c r="A179" s="19"/>
      <c r="B179" s="19"/>
      <c r="C179" s="19"/>
      <c r="D179" s="19"/>
      <c r="E179" s="19"/>
      <c r="F179" s="19"/>
      <c r="G179" s="19"/>
      <c r="H179" s="22"/>
    </row>
    <row r="180" spans="1:8" s="246" customFormat="1" ht="26.25" customHeight="1">
      <c r="A180" s="19"/>
      <c r="B180" s="19"/>
      <c r="C180" s="19"/>
      <c r="D180" s="19"/>
      <c r="E180" s="19"/>
      <c r="F180" s="19"/>
      <c r="G180" s="19"/>
      <c r="H180" s="22"/>
    </row>
    <row r="181" spans="1:8" s="246" customFormat="1" ht="26.25" customHeight="1">
      <c r="A181" s="19"/>
      <c r="B181" s="19"/>
      <c r="C181" s="19"/>
      <c r="D181" s="19"/>
      <c r="E181" s="19"/>
      <c r="F181" s="19"/>
      <c r="G181" s="19"/>
      <c r="H181" s="22"/>
    </row>
    <row r="182" spans="1:8" s="246" customFormat="1" ht="26.25" customHeight="1">
      <c r="A182" s="19"/>
      <c r="B182" s="19"/>
      <c r="C182" s="19"/>
      <c r="D182" s="19"/>
      <c r="E182" s="19"/>
      <c r="F182" s="19"/>
      <c r="G182" s="19"/>
      <c r="H182" s="22"/>
    </row>
    <row r="183" spans="1:8" s="246" customFormat="1" ht="26.25" customHeight="1">
      <c r="A183" s="19"/>
      <c r="B183" s="19"/>
      <c r="C183" s="19"/>
      <c r="D183" s="19"/>
      <c r="E183" s="19"/>
      <c r="F183" s="19"/>
      <c r="G183" s="19"/>
      <c r="H183" s="22"/>
    </row>
    <row r="184" spans="1:8" s="246" customFormat="1" ht="26.25" customHeight="1">
      <c r="A184" s="19"/>
      <c r="B184" s="19"/>
      <c r="C184" s="19"/>
      <c r="D184" s="19"/>
      <c r="E184" s="19"/>
      <c r="F184" s="19"/>
      <c r="G184" s="19"/>
      <c r="H184" s="22"/>
    </row>
    <row r="185" spans="1:8" s="246" customFormat="1" ht="26.25" customHeight="1">
      <c r="A185" s="19"/>
      <c r="B185" s="19"/>
      <c r="C185" s="19"/>
      <c r="D185" s="19"/>
      <c r="E185" s="19"/>
      <c r="F185" s="19"/>
      <c r="G185" s="19"/>
      <c r="H185" s="22"/>
    </row>
    <row r="186" spans="1:8" s="246" customFormat="1" ht="26.25" customHeight="1">
      <c r="A186" s="19"/>
      <c r="B186" s="19"/>
      <c r="C186" s="19"/>
      <c r="D186" s="19"/>
      <c r="E186" s="19"/>
      <c r="F186" s="19"/>
      <c r="G186" s="19"/>
      <c r="H186" s="22"/>
    </row>
    <row r="187" spans="1:8" s="246" customFormat="1" ht="26.25" customHeight="1">
      <c r="A187" s="19"/>
      <c r="B187" s="19"/>
      <c r="C187" s="19"/>
      <c r="D187" s="19"/>
      <c r="E187" s="19"/>
      <c r="F187" s="19"/>
      <c r="G187" s="19"/>
      <c r="H187" s="22"/>
    </row>
    <row r="188" spans="1:8" s="246" customFormat="1" ht="26.25" customHeight="1">
      <c r="A188" s="19"/>
      <c r="B188" s="19"/>
      <c r="C188" s="19"/>
      <c r="D188" s="19"/>
      <c r="E188" s="19"/>
      <c r="F188" s="19"/>
      <c r="G188" s="19"/>
      <c r="H188" s="22"/>
    </row>
    <row r="189" spans="1:8" s="246" customFormat="1" ht="26.25" customHeight="1">
      <c r="A189" s="19"/>
      <c r="B189" s="19"/>
      <c r="C189" s="19"/>
      <c r="D189" s="19"/>
      <c r="E189" s="19"/>
      <c r="F189" s="19"/>
      <c r="G189" s="19"/>
      <c r="H189" s="22"/>
    </row>
    <row r="190" spans="1:8" s="246" customFormat="1" ht="26.25" customHeight="1">
      <c r="A190" s="19"/>
      <c r="B190" s="19"/>
      <c r="C190" s="19"/>
      <c r="D190" s="19"/>
      <c r="E190" s="19"/>
      <c r="F190" s="19"/>
      <c r="G190" s="19"/>
      <c r="H190" s="22"/>
    </row>
    <row r="191" spans="1:8" s="246" customFormat="1" ht="26.25" customHeight="1">
      <c r="A191" s="19"/>
      <c r="B191" s="19"/>
      <c r="C191" s="19"/>
      <c r="D191" s="19"/>
      <c r="E191" s="19"/>
      <c r="F191" s="19"/>
      <c r="G191" s="19"/>
      <c r="H191" s="22"/>
    </row>
    <row r="192" spans="1:8" s="246" customFormat="1" ht="26.25" customHeight="1">
      <c r="A192" s="19"/>
      <c r="B192" s="19"/>
      <c r="C192" s="19"/>
      <c r="D192" s="19"/>
      <c r="E192" s="19"/>
      <c r="F192" s="19"/>
      <c r="G192" s="19"/>
      <c r="H192" s="22"/>
    </row>
    <row r="193" spans="1:8" s="246" customFormat="1" ht="26.25" customHeight="1">
      <c r="A193" s="19"/>
      <c r="B193" s="19"/>
      <c r="C193" s="19"/>
      <c r="D193" s="19"/>
      <c r="E193" s="19"/>
      <c r="F193" s="19"/>
      <c r="G193" s="19"/>
      <c r="H193" s="22"/>
    </row>
    <row r="194" spans="1:8" s="246" customFormat="1" ht="26.25" customHeight="1">
      <c r="A194" s="19"/>
      <c r="B194" s="19"/>
      <c r="C194" s="19"/>
      <c r="D194" s="19"/>
      <c r="E194" s="19"/>
      <c r="F194" s="19"/>
      <c r="G194" s="19"/>
      <c r="H194" s="22"/>
    </row>
    <row r="195" spans="1:8" s="246" customFormat="1" ht="26.25" customHeight="1">
      <c r="A195" s="19"/>
      <c r="B195" s="19"/>
      <c r="C195" s="19"/>
      <c r="D195" s="19"/>
      <c r="E195" s="19"/>
      <c r="F195" s="19"/>
      <c r="G195" s="19"/>
      <c r="H195" s="22"/>
    </row>
    <row r="196" spans="1:8" s="246" customFormat="1" ht="26.25" customHeight="1">
      <c r="A196" s="19"/>
      <c r="B196" s="19"/>
      <c r="C196" s="19"/>
      <c r="D196" s="19"/>
      <c r="E196" s="19"/>
      <c r="F196" s="19"/>
      <c r="G196" s="19"/>
      <c r="H196" s="22"/>
    </row>
    <row r="197" spans="1:8" s="246" customFormat="1" ht="26.25" customHeight="1">
      <c r="A197" s="19"/>
      <c r="B197" s="19"/>
      <c r="C197" s="19"/>
      <c r="D197" s="19"/>
      <c r="E197" s="19"/>
      <c r="F197" s="19"/>
      <c r="G197" s="19"/>
      <c r="H197" s="22"/>
    </row>
    <row r="198" spans="1:8" s="246" customFormat="1" ht="26.25" customHeight="1">
      <c r="A198" s="19"/>
      <c r="B198" s="19"/>
      <c r="C198" s="19"/>
      <c r="D198" s="19"/>
      <c r="E198" s="19"/>
      <c r="F198" s="19"/>
      <c r="G198" s="19"/>
      <c r="H198" s="22"/>
    </row>
    <row r="199" spans="1:8" s="246" customFormat="1" ht="26.25" customHeight="1">
      <c r="A199" s="19"/>
      <c r="B199" s="19"/>
      <c r="C199" s="19"/>
      <c r="D199" s="19"/>
      <c r="E199" s="19"/>
      <c r="F199" s="19"/>
      <c r="G199" s="19"/>
      <c r="H199" s="22"/>
    </row>
    <row r="200" spans="1:8" s="246" customFormat="1" ht="26.25" customHeight="1">
      <c r="A200" s="19"/>
      <c r="B200" s="19"/>
      <c r="C200" s="19"/>
      <c r="D200" s="19"/>
      <c r="E200" s="19"/>
      <c r="F200" s="19"/>
      <c r="G200" s="19"/>
      <c r="H200" s="22"/>
    </row>
    <row r="201" spans="1:8" s="246" customFormat="1" ht="26.25" customHeight="1">
      <c r="A201" s="19"/>
      <c r="B201" s="19"/>
      <c r="C201" s="19"/>
      <c r="D201" s="19"/>
      <c r="E201" s="19"/>
      <c r="F201" s="19"/>
      <c r="G201" s="19"/>
      <c r="H201" s="22"/>
    </row>
    <row r="202" spans="1:8" s="246" customFormat="1" ht="26.25" customHeight="1">
      <c r="A202" s="19"/>
      <c r="B202" s="19"/>
      <c r="C202" s="19"/>
      <c r="D202" s="19"/>
      <c r="E202" s="19"/>
      <c r="F202" s="19"/>
      <c r="G202" s="19"/>
      <c r="H202" s="22"/>
    </row>
    <row r="203" spans="1:8" s="246" customFormat="1" ht="26.25" customHeight="1">
      <c r="A203" s="19"/>
      <c r="B203" s="19"/>
      <c r="C203" s="19"/>
      <c r="D203" s="19"/>
      <c r="E203" s="19"/>
      <c r="F203" s="19"/>
      <c r="G203" s="19"/>
      <c r="H203" s="22"/>
    </row>
    <row r="204" spans="1:8" s="246" customFormat="1" ht="26.25" customHeight="1">
      <c r="A204" s="19"/>
      <c r="B204" s="19"/>
      <c r="C204" s="19"/>
      <c r="D204" s="19"/>
      <c r="E204" s="19"/>
      <c r="F204" s="19"/>
      <c r="G204" s="19"/>
      <c r="H204" s="22"/>
    </row>
    <row r="205" spans="1:8" s="246" customFormat="1" ht="26.25" customHeight="1">
      <c r="A205" s="19"/>
      <c r="B205" s="19"/>
      <c r="C205" s="19"/>
      <c r="D205" s="19"/>
      <c r="E205" s="19"/>
      <c r="F205" s="19"/>
      <c r="G205" s="19"/>
      <c r="H205" s="22"/>
    </row>
    <row r="206" spans="1:8" s="246" customFormat="1" ht="26.25" customHeight="1">
      <c r="A206" s="19"/>
      <c r="B206" s="19"/>
      <c r="C206" s="19"/>
      <c r="D206" s="19"/>
      <c r="E206" s="19"/>
      <c r="F206" s="19"/>
      <c r="G206" s="19"/>
      <c r="H206" s="22"/>
    </row>
    <row r="207" spans="1:8" s="246" customFormat="1" ht="26.25" customHeight="1">
      <c r="A207" s="19"/>
      <c r="B207" s="19"/>
      <c r="C207" s="19"/>
      <c r="D207" s="19"/>
      <c r="E207" s="19"/>
      <c r="F207" s="19"/>
      <c r="G207" s="19"/>
      <c r="H207" s="22"/>
    </row>
    <row r="208" spans="1:8" s="246" customFormat="1" ht="26.25" customHeight="1">
      <c r="A208" s="19"/>
      <c r="B208" s="19"/>
      <c r="C208" s="19"/>
      <c r="D208" s="19"/>
      <c r="E208" s="19"/>
      <c r="F208" s="19"/>
      <c r="G208" s="19"/>
      <c r="H208" s="22"/>
    </row>
    <row r="209" spans="1:8" s="246" customFormat="1" ht="26.25" customHeight="1">
      <c r="A209" s="19"/>
      <c r="B209" s="19"/>
      <c r="C209" s="19"/>
      <c r="D209" s="19"/>
      <c r="E209" s="19"/>
      <c r="F209" s="19"/>
      <c r="G209" s="19"/>
      <c r="H209" s="22"/>
    </row>
    <row r="210" spans="1:8" s="246" customFormat="1" ht="26.25" customHeight="1">
      <c r="A210" s="19"/>
      <c r="B210" s="19"/>
      <c r="C210" s="19"/>
      <c r="D210" s="19"/>
      <c r="E210" s="19"/>
      <c r="F210" s="19"/>
      <c r="G210" s="19"/>
      <c r="H210" s="22"/>
    </row>
    <row r="211" spans="1:8" s="246" customFormat="1" ht="26.25" customHeight="1">
      <c r="A211" s="19"/>
      <c r="B211" s="19"/>
      <c r="C211" s="19"/>
      <c r="D211" s="19"/>
      <c r="E211" s="19"/>
      <c r="F211" s="19"/>
      <c r="G211" s="19"/>
      <c r="H211" s="22"/>
    </row>
    <row r="212" spans="1:8" s="246" customFormat="1" ht="26.25" customHeight="1">
      <c r="A212" s="19"/>
      <c r="B212" s="19"/>
      <c r="C212" s="19"/>
      <c r="D212" s="19"/>
      <c r="E212" s="19"/>
      <c r="F212" s="19"/>
      <c r="G212" s="19"/>
      <c r="H212" s="22"/>
    </row>
    <row r="213" spans="1:8" s="246" customFormat="1" ht="26.25" customHeight="1">
      <c r="A213" s="19"/>
      <c r="B213" s="19"/>
      <c r="C213" s="19"/>
      <c r="D213" s="19"/>
      <c r="E213" s="19"/>
      <c r="F213" s="19"/>
      <c r="G213" s="19"/>
      <c r="H213" s="22"/>
    </row>
    <row r="214" spans="1:8" s="246" customFormat="1" ht="26.25" customHeight="1">
      <c r="A214" s="19"/>
      <c r="B214" s="19"/>
      <c r="C214" s="19"/>
      <c r="D214" s="19"/>
      <c r="E214" s="19"/>
      <c r="F214" s="19"/>
      <c r="G214" s="19"/>
      <c r="H214" s="22"/>
    </row>
    <row r="215" spans="1:8" s="246" customFormat="1" ht="26.25" customHeight="1">
      <c r="A215" s="19"/>
      <c r="B215" s="19"/>
      <c r="C215" s="19"/>
      <c r="D215" s="19"/>
      <c r="E215" s="19"/>
      <c r="F215" s="19"/>
      <c r="G215" s="19"/>
      <c r="H215" s="22"/>
    </row>
    <row r="216" spans="1:8" s="246" customFormat="1" ht="26.25" customHeight="1">
      <c r="A216" s="19"/>
      <c r="B216" s="19"/>
      <c r="C216" s="19"/>
      <c r="D216" s="19"/>
      <c r="E216" s="19"/>
      <c r="F216" s="19"/>
      <c r="G216" s="19"/>
      <c r="H216" s="22"/>
    </row>
    <row r="217" spans="1:8" s="246" customFormat="1" ht="26.25" customHeight="1">
      <c r="A217" s="19"/>
      <c r="B217" s="19"/>
      <c r="C217" s="19"/>
      <c r="D217" s="19"/>
      <c r="E217" s="19"/>
      <c r="F217" s="19"/>
      <c r="G217" s="19"/>
      <c r="H217" s="22"/>
    </row>
    <row r="218" spans="1:8" s="246" customFormat="1" ht="26.25" customHeight="1">
      <c r="A218" s="19"/>
      <c r="B218" s="19"/>
      <c r="C218" s="19"/>
      <c r="D218" s="19"/>
      <c r="E218" s="19"/>
      <c r="F218" s="19"/>
      <c r="G218" s="19"/>
      <c r="H218" s="22"/>
    </row>
    <row r="219" spans="1:8" s="246" customFormat="1" ht="26.25" customHeight="1">
      <c r="A219" s="19"/>
      <c r="B219" s="19"/>
      <c r="C219" s="19"/>
      <c r="D219" s="19"/>
      <c r="E219" s="19"/>
      <c r="F219" s="19"/>
      <c r="G219" s="19"/>
      <c r="H219" s="22"/>
    </row>
    <row r="220" spans="1:8" s="246" customFormat="1" ht="26.25" customHeight="1">
      <c r="A220" s="19"/>
      <c r="B220" s="19"/>
      <c r="C220" s="19"/>
      <c r="D220" s="19"/>
      <c r="E220" s="19"/>
      <c r="F220" s="19"/>
      <c r="G220" s="19"/>
      <c r="H220" s="22"/>
    </row>
    <row r="221" spans="1:8" s="246" customFormat="1" ht="26.25" customHeight="1">
      <c r="A221" s="19"/>
      <c r="B221" s="19"/>
      <c r="C221" s="19"/>
      <c r="D221" s="19"/>
      <c r="E221" s="19"/>
      <c r="F221" s="19"/>
      <c r="G221" s="19"/>
      <c r="H221" s="22"/>
    </row>
    <row r="222" spans="1:8" s="246" customFormat="1" ht="26.25" customHeight="1">
      <c r="A222" s="19"/>
      <c r="B222" s="19"/>
      <c r="C222" s="19"/>
      <c r="D222" s="19"/>
      <c r="E222" s="19"/>
      <c r="F222" s="19"/>
      <c r="G222" s="19"/>
      <c r="H222" s="22"/>
    </row>
    <row r="223" spans="1:8" s="246" customFormat="1" ht="26.25" customHeight="1">
      <c r="A223" s="19"/>
      <c r="B223" s="19"/>
      <c r="C223" s="19"/>
      <c r="D223" s="19"/>
      <c r="E223" s="19"/>
      <c r="F223" s="19"/>
      <c r="G223" s="19"/>
      <c r="H223" s="22"/>
    </row>
    <row r="224" spans="1:8" s="246" customFormat="1" ht="26.25" customHeight="1">
      <c r="A224" s="19"/>
      <c r="B224" s="19"/>
      <c r="C224" s="19"/>
      <c r="D224" s="19"/>
      <c r="E224" s="19"/>
      <c r="F224" s="19"/>
      <c r="G224" s="19"/>
      <c r="H224" s="22"/>
    </row>
    <row r="225" spans="1:8" s="246" customFormat="1" ht="26.25" customHeight="1">
      <c r="A225" s="19"/>
      <c r="B225" s="19"/>
      <c r="C225" s="19"/>
      <c r="D225" s="19"/>
      <c r="E225" s="19"/>
      <c r="F225" s="19"/>
      <c r="G225" s="19"/>
      <c r="H225" s="22"/>
    </row>
    <row r="226" spans="1:8" s="246" customFormat="1" ht="26.25" customHeight="1">
      <c r="A226" s="19"/>
      <c r="B226" s="19"/>
      <c r="C226" s="19"/>
      <c r="D226" s="19"/>
      <c r="E226" s="19"/>
      <c r="F226" s="19"/>
      <c r="G226" s="19"/>
      <c r="H226" s="22"/>
    </row>
    <row r="227" spans="1:8" s="246" customFormat="1" ht="26.25" customHeight="1">
      <c r="A227" s="19"/>
      <c r="B227" s="19"/>
      <c r="C227" s="19"/>
      <c r="D227" s="19"/>
      <c r="E227" s="19"/>
      <c r="F227" s="19"/>
      <c r="G227" s="19"/>
      <c r="H227" s="22"/>
    </row>
    <row r="228" spans="1:8" s="246" customFormat="1" ht="26.25" customHeight="1">
      <c r="A228" s="19"/>
      <c r="B228" s="19"/>
      <c r="C228" s="19"/>
      <c r="D228" s="19"/>
      <c r="E228" s="19"/>
      <c r="F228" s="19"/>
      <c r="G228" s="19"/>
      <c r="H228" s="22"/>
    </row>
    <row r="229" spans="1:8" s="246" customFormat="1" ht="26.25" customHeight="1">
      <c r="A229" s="19"/>
      <c r="B229" s="19"/>
      <c r="C229" s="19"/>
      <c r="D229" s="19"/>
      <c r="E229" s="19"/>
      <c r="F229" s="19"/>
      <c r="G229" s="19"/>
      <c r="H229" s="22"/>
    </row>
    <row r="230" spans="1:8" s="246" customFormat="1" ht="26.25" customHeight="1">
      <c r="A230" s="19"/>
      <c r="B230" s="19"/>
      <c r="C230" s="19"/>
      <c r="D230" s="19"/>
      <c r="E230" s="19"/>
      <c r="F230" s="19"/>
      <c r="G230" s="19"/>
      <c r="H230" s="22"/>
    </row>
    <row r="231" spans="1:8" s="246" customFormat="1" ht="26.25" customHeight="1">
      <c r="A231" s="19"/>
      <c r="B231" s="19"/>
      <c r="C231" s="19"/>
      <c r="D231" s="19"/>
      <c r="E231" s="19"/>
      <c r="F231" s="19"/>
      <c r="G231" s="19"/>
      <c r="H231" s="22"/>
    </row>
    <row r="232" spans="1:8" s="246" customFormat="1" ht="26.25" customHeight="1">
      <c r="A232" s="19"/>
      <c r="B232" s="19"/>
      <c r="C232" s="19"/>
      <c r="D232" s="19"/>
      <c r="E232" s="19"/>
      <c r="F232" s="19"/>
      <c r="G232" s="19"/>
      <c r="H232" s="22"/>
    </row>
    <row r="233" spans="1:8" s="246" customFormat="1" ht="26.25" customHeight="1">
      <c r="A233" s="19"/>
      <c r="B233" s="19"/>
      <c r="C233" s="19"/>
      <c r="D233" s="19"/>
      <c r="E233" s="19"/>
      <c r="F233" s="19"/>
      <c r="G233" s="19"/>
      <c r="H233" s="22"/>
    </row>
    <row r="234" spans="1:8" s="246" customFormat="1" ht="26.25" customHeight="1">
      <c r="A234" s="19"/>
      <c r="B234" s="19"/>
      <c r="C234" s="19"/>
      <c r="D234" s="19"/>
      <c r="E234" s="19"/>
      <c r="F234" s="19"/>
      <c r="G234" s="19"/>
      <c r="H234" s="22"/>
    </row>
    <row r="235" spans="1:8" s="246" customFormat="1" ht="26.25" customHeight="1">
      <c r="A235" s="19"/>
      <c r="B235" s="19"/>
      <c r="C235" s="19"/>
      <c r="D235" s="19"/>
      <c r="E235" s="19"/>
      <c r="F235" s="19"/>
      <c r="G235" s="19"/>
      <c r="H235" s="22"/>
    </row>
    <row r="236" spans="1:8" s="246" customFormat="1" ht="26.25" customHeight="1">
      <c r="A236" s="19"/>
      <c r="B236" s="19"/>
      <c r="C236" s="19"/>
      <c r="D236" s="19"/>
      <c r="E236" s="19"/>
      <c r="F236" s="19"/>
      <c r="G236" s="19"/>
      <c r="H236" s="22"/>
    </row>
    <row r="237" spans="1:8" s="246" customFormat="1" ht="26.25" customHeight="1">
      <c r="A237" s="19"/>
      <c r="B237" s="19"/>
      <c r="C237" s="19"/>
      <c r="D237" s="19"/>
      <c r="E237" s="19"/>
      <c r="F237" s="19"/>
      <c r="G237" s="19"/>
      <c r="H237" s="22"/>
    </row>
    <row r="238" spans="1:8" s="246" customFormat="1" ht="26.25" customHeight="1">
      <c r="A238" s="19"/>
      <c r="B238" s="19"/>
      <c r="C238" s="19"/>
      <c r="D238" s="19"/>
      <c r="E238" s="19"/>
      <c r="F238" s="19"/>
      <c r="G238" s="19"/>
      <c r="H238" s="22"/>
    </row>
    <row r="239" spans="1:8" s="246" customFormat="1" ht="26.25" customHeight="1">
      <c r="A239" s="19"/>
      <c r="B239" s="19"/>
      <c r="C239" s="19"/>
      <c r="D239" s="19"/>
      <c r="E239" s="19"/>
      <c r="F239" s="19"/>
      <c r="G239" s="19"/>
      <c r="H239" s="22"/>
    </row>
    <row r="240" spans="1:8" s="246" customFormat="1" ht="26.25" customHeight="1">
      <c r="A240" s="19"/>
      <c r="B240" s="19"/>
      <c r="C240" s="19"/>
      <c r="D240" s="19"/>
      <c r="E240" s="19"/>
      <c r="F240" s="19"/>
      <c r="G240" s="19"/>
      <c r="H240" s="22"/>
    </row>
    <row r="241" spans="1:8" s="246" customFormat="1" ht="26.25" customHeight="1">
      <c r="A241" s="19"/>
      <c r="B241" s="19"/>
      <c r="C241" s="19"/>
      <c r="D241" s="19"/>
      <c r="E241" s="19"/>
      <c r="F241" s="19"/>
      <c r="G241" s="19"/>
      <c r="H241" s="22"/>
    </row>
    <row r="242" spans="1:8" s="246" customFormat="1" ht="26.25" customHeight="1">
      <c r="A242" s="19"/>
      <c r="B242" s="19"/>
      <c r="C242" s="19"/>
      <c r="D242" s="19"/>
      <c r="E242" s="19"/>
      <c r="F242" s="19"/>
      <c r="G242" s="19"/>
      <c r="H242" s="22"/>
    </row>
    <row r="243" spans="1:8" s="246" customFormat="1" ht="26.25" customHeight="1">
      <c r="A243" s="19"/>
      <c r="B243" s="19"/>
      <c r="C243" s="19"/>
      <c r="D243" s="19"/>
      <c r="E243" s="19"/>
      <c r="F243" s="19"/>
      <c r="G243" s="19"/>
      <c r="H243" s="22"/>
    </row>
    <row r="244" spans="1:8" s="246" customFormat="1" ht="26.25" customHeight="1">
      <c r="A244" s="19"/>
      <c r="B244" s="19"/>
      <c r="C244" s="19"/>
      <c r="D244" s="19"/>
      <c r="E244" s="19"/>
      <c r="F244" s="19"/>
      <c r="G244" s="19"/>
      <c r="H244" s="22"/>
    </row>
    <row r="245" spans="1:8" s="246" customFormat="1" ht="26.25" customHeight="1">
      <c r="A245" s="19"/>
      <c r="B245" s="19"/>
      <c r="C245" s="19"/>
      <c r="D245" s="19"/>
      <c r="E245" s="19"/>
      <c r="F245" s="19"/>
      <c r="G245" s="19"/>
      <c r="H245" s="22"/>
    </row>
    <row r="246" spans="1:8" s="246" customFormat="1" ht="26.25" customHeight="1">
      <c r="A246" s="19"/>
      <c r="B246" s="19"/>
      <c r="C246" s="19"/>
      <c r="D246" s="19"/>
      <c r="E246" s="19"/>
      <c r="F246" s="19"/>
      <c r="G246" s="19"/>
      <c r="H246" s="22"/>
    </row>
    <row r="247" spans="1:8" s="246" customFormat="1" ht="26.25" customHeight="1">
      <c r="A247" s="19"/>
      <c r="B247" s="19"/>
      <c r="C247" s="19"/>
      <c r="D247" s="19"/>
      <c r="E247" s="19"/>
      <c r="F247" s="19"/>
      <c r="G247" s="19"/>
      <c r="H247" s="22"/>
    </row>
    <row r="248" spans="1:8" s="246" customFormat="1" ht="26.25" customHeight="1">
      <c r="A248" s="19"/>
      <c r="B248" s="19"/>
      <c r="C248" s="19"/>
      <c r="D248" s="19"/>
      <c r="E248" s="19"/>
      <c r="F248" s="19"/>
      <c r="G248" s="19"/>
      <c r="H248" s="22"/>
    </row>
    <row r="249" spans="1:8" s="246" customFormat="1" ht="26.25" customHeight="1">
      <c r="A249" s="19"/>
      <c r="B249" s="19"/>
      <c r="C249" s="19"/>
      <c r="D249" s="19"/>
      <c r="E249" s="19"/>
      <c r="F249" s="19"/>
      <c r="G249" s="19"/>
      <c r="H249" s="22"/>
    </row>
    <row r="250" spans="1:8" s="246" customFormat="1" ht="26.25" customHeight="1">
      <c r="A250" s="19"/>
      <c r="B250" s="19"/>
      <c r="C250" s="19"/>
      <c r="D250" s="19"/>
      <c r="E250" s="19"/>
      <c r="F250" s="19"/>
      <c r="G250" s="19"/>
      <c r="H250" s="22"/>
    </row>
    <row r="251" spans="1:8" s="246" customFormat="1" ht="26.25" customHeight="1">
      <c r="A251" s="19"/>
      <c r="B251" s="19"/>
      <c r="C251" s="19"/>
      <c r="D251" s="19"/>
      <c r="E251" s="19"/>
      <c r="F251" s="19"/>
      <c r="G251" s="19"/>
      <c r="H251" s="22"/>
    </row>
    <row r="252" spans="1:8" s="246" customFormat="1" ht="26.25" customHeight="1">
      <c r="A252" s="19"/>
      <c r="B252" s="19"/>
      <c r="C252" s="19"/>
      <c r="D252" s="19"/>
      <c r="E252" s="19"/>
      <c r="F252" s="19"/>
      <c r="G252" s="19"/>
      <c r="H252" s="22"/>
    </row>
    <row r="253" spans="1:8" s="246" customFormat="1" ht="26.25" customHeight="1">
      <c r="A253" s="19"/>
      <c r="B253" s="19"/>
      <c r="C253" s="19"/>
      <c r="D253" s="19"/>
      <c r="E253" s="19"/>
      <c r="F253" s="19"/>
      <c r="G253" s="19"/>
      <c r="H253" s="22"/>
    </row>
    <row r="254" spans="1:8" s="246" customFormat="1" ht="26.25" customHeight="1">
      <c r="A254" s="19"/>
      <c r="B254" s="19"/>
      <c r="C254" s="19"/>
      <c r="D254" s="19"/>
      <c r="E254" s="19"/>
      <c r="F254" s="19"/>
      <c r="G254" s="19"/>
      <c r="H254" s="22"/>
    </row>
    <row r="255" spans="1:8" s="246" customFormat="1" ht="26.25" customHeight="1">
      <c r="A255" s="19"/>
      <c r="B255" s="19"/>
      <c r="C255" s="19"/>
      <c r="D255" s="19"/>
      <c r="E255" s="19"/>
      <c r="F255" s="19"/>
      <c r="G255" s="19"/>
      <c r="H255" s="22"/>
    </row>
    <row r="256" spans="1:8" s="246" customFormat="1" ht="26.25" customHeight="1">
      <c r="A256" s="19"/>
      <c r="B256" s="19"/>
      <c r="C256" s="19"/>
      <c r="D256" s="19"/>
      <c r="E256" s="19"/>
      <c r="F256" s="19"/>
      <c r="G256" s="19"/>
      <c r="H256" s="22"/>
    </row>
    <row r="257" spans="1:8" s="246" customFormat="1" ht="26.25" customHeight="1">
      <c r="A257" s="19"/>
      <c r="B257" s="19"/>
      <c r="C257" s="19"/>
      <c r="D257" s="19"/>
      <c r="E257" s="19"/>
      <c r="F257" s="19"/>
      <c r="G257" s="19"/>
      <c r="H257" s="22"/>
    </row>
    <row r="258" spans="1:8" s="246" customFormat="1" ht="26.25" customHeight="1">
      <c r="A258" s="19"/>
      <c r="B258" s="19"/>
      <c r="C258" s="19"/>
      <c r="D258" s="19"/>
      <c r="E258" s="19"/>
      <c r="F258" s="19"/>
      <c r="G258" s="19"/>
      <c r="H258" s="22"/>
    </row>
    <row r="259" spans="1:8" s="246" customFormat="1" ht="26.25" customHeight="1">
      <c r="A259" s="19"/>
      <c r="B259" s="19"/>
      <c r="C259" s="19"/>
      <c r="D259" s="19"/>
      <c r="E259" s="19"/>
      <c r="F259" s="19"/>
      <c r="G259" s="19"/>
      <c r="H259" s="22"/>
    </row>
    <row r="260" spans="1:8" s="246" customFormat="1" ht="26.25" customHeight="1">
      <c r="A260" s="19"/>
      <c r="B260" s="19"/>
      <c r="C260" s="19"/>
      <c r="D260" s="19"/>
      <c r="E260" s="19"/>
      <c r="F260" s="19"/>
      <c r="G260" s="19"/>
      <c r="H260" s="22"/>
    </row>
    <row r="261" spans="1:8" s="246" customFormat="1" ht="26.25" customHeight="1">
      <c r="A261" s="19"/>
      <c r="B261" s="19"/>
      <c r="C261" s="19"/>
      <c r="D261" s="19"/>
      <c r="E261" s="19"/>
      <c r="F261" s="19"/>
      <c r="G261" s="19"/>
      <c r="H261" s="22"/>
    </row>
    <row r="262" spans="1:8" s="246" customFormat="1" ht="26.25" customHeight="1">
      <c r="A262" s="19"/>
      <c r="B262" s="19"/>
      <c r="C262" s="19"/>
      <c r="D262" s="19"/>
      <c r="E262" s="19"/>
      <c r="F262" s="19"/>
      <c r="G262" s="19"/>
      <c r="H262" s="22"/>
    </row>
    <row r="263" spans="1:8" s="246" customFormat="1" ht="26.25" customHeight="1">
      <c r="A263" s="19"/>
      <c r="B263" s="19"/>
      <c r="C263" s="19"/>
      <c r="D263" s="19"/>
      <c r="E263" s="19"/>
      <c r="F263" s="19"/>
      <c r="G263" s="19"/>
      <c r="H263" s="22"/>
    </row>
    <row r="264" spans="1:8" s="246" customFormat="1" ht="26.25" customHeight="1">
      <c r="A264" s="19"/>
      <c r="B264" s="19"/>
      <c r="C264" s="19"/>
      <c r="D264" s="19"/>
      <c r="E264" s="19"/>
      <c r="F264" s="19"/>
      <c r="G264" s="19"/>
      <c r="H264" s="22"/>
    </row>
    <row r="265" spans="1:8" s="246" customFormat="1" ht="26.25" customHeight="1">
      <c r="A265" s="19"/>
      <c r="B265" s="19"/>
      <c r="C265" s="19"/>
      <c r="D265" s="19"/>
      <c r="E265" s="19"/>
      <c r="F265" s="19"/>
      <c r="G265" s="19"/>
      <c r="H265" s="22"/>
    </row>
    <row r="266" spans="1:8" s="246" customFormat="1" ht="26.25" customHeight="1">
      <c r="A266" s="19"/>
      <c r="B266" s="19"/>
      <c r="C266" s="19"/>
      <c r="D266" s="19"/>
      <c r="E266" s="19"/>
      <c r="F266" s="19"/>
      <c r="G266" s="19"/>
      <c r="H266" s="22"/>
    </row>
    <row r="267" spans="1:8" s="246" customFormat="1" ht="26.25" customHeight="1">
      <c r="A267" s="19"/>
      <c r="B267" s="19"/>
      <c r="C267" s="19"/>
      <c r="D267" s="19"/>
      <c r="E267" s="19"/>
      <c r="F267" s="19"/>
      <c r="G267" s="19"/>
      <c r="H267" s="22"/>
    </row>
    <row r="268" spans="1:8" s="246" customFormat="1" ht="26.25" customHeight="1">
      <c r="A268" s="19"/>
      <c r="B268" s="19"/>
      <c r="C268" s="19"/>
      <c r="D268" s="19"/>
      <c r="E268" s="19"/>
      <c r="F268" s="19"/>
      <c r="G268" s="19"/>
      <c r="H268" s="22"/>
    </row>
    <row r="269" spans="1:8" s="246" customFormat="1" ht="26.25" customHeight="1">
      <c r="A269" s="19"/>
      <c r="B269" s="19"/>
      <c r="C269" s="19"/>
      <c r="D269" s="19"/>
      <c r="E269" s="19"/>
      <c r="F269" s="19"/>
      <c r="G269" s="19"/>
      <c r="H269" s="22"/>
    </row>
    <row r="270" spans="1:8" s="246" customFormat="1" ht="26.25" customHeight="1">
      <c r="A270" s="19"/>
      <c r="B270" s="19"/>
      <c r="C270" s="19"/>
      <c r="D270" s="19"/>
      <c r="E270" s="19"/>
      <c r="F270" s="19"/>
      <c r="G270" s="19"/>
      <c r="H270" s="22"/>
    </row>
    <row r="271" spans="1:8" s="246" customFormat="1" ht="26.25" customHeight="1">
      <c r="A271" s="19"/>
      <c r="B271" s="19"/>
      <c r="C271" s="19"/>
      <c r="D271" s="19"/>
      <c r="E271" s="19"/>
      <c r="F271" s="19"/>
      <c r="G271" s="19"/>
      <c r="H271" s="22"/>
    </row>
    <row r="272" spans="1:8" s="246" customFormat="1" ht="26.25" customHeight="1">
      <c r="A272" s="19"/>
      <c r="B272" s="19"/>
      <c r="C272" s="19"/>
      <c r="D272" s="19"/>
      <c r="E272" s="19"/>
      <c r="F272" s="19"/>
      <c r="G272" s="19"/>
      <c r="H272" s="22"/>
    </row>
    <row r="273" spans="1:8" s="246" customFormat="1" ht="26.25" customHeight="1">
      <c r="A273" s="19"/>
      <c r="B273" s="19"/>
      <c r="C273" s="19"/>
      <c r="D273" s="19"/>
      <c r="E273" s="19"/>
      <c r="F273" s="19"/>
      <c r="G273" s="19"/>
      <c r="H273" s="22"/>
    </row>
    <row r="274" spans="1:8" s="246" customFormat="1" ht="26.25" customHeight="1">
      <c r="A274" s="19"/>
      <c r="B274" s="19"/>
      <c r="C274" s="19"/>
      <c r="D274" s="19"/>
      <c r="E274" s="19"/>
      <c r="F274" s="19"/>
      <c r="G274" s="19"/>
      <c r="H274" s="22"/>
    </row>
    <row r="275" spans="1:8" s="246" customFormat="1" ht="26.25" customHeight="1">
      <c r="A275" s="19"/>
      <c r="B275" s="19"/>
      <c r="C275" s="19"/>
      <c r="D275" s="19"/>
      <c r="E275" s="19"/>
      <c r="F275" s="19"/>
      <c r="G275" s="19"/>
      <c r="H275" s="22"/>
    </row>
    <row r="276" spans="1:8" s="246" customFormat="1" ht="26.25" customHeight="1">
      <c r="A276" s="19"/>
      <c r="B276" s="19"/>
      <c r="C276" s="19"/>
      <c r="D276" s="19"/>
      <c r="E276" s="19"/>
      <c r="F276" s="19"/>
      <c r="G276" s="19"/>
      <c r="H276" s="22"/>
    </row>
    <row r="277" spans="1:8" s="246" customFormat="1" ht="26.25" customHeight="1">
      <c r="A277" s="19"/>
      <c r="B277" s="19"/>
      <c r="C277" s="19"/>
      <c r="D277" s="19"/>
      <c r="E277" s="19"/>
      <c r="F277" s="19"/>
      <c r="G277" s="19"/>
      <c r="H277" s="22"/>
    </row>
    <row r="278" spans="1:8" s="246" customFormat="1" ht="26.25" customHeight="1">
      <c r="A278" s="19"/>
      <c r="B278" s="19"/>
      <c r="C278" s="19"/>
      <c r="D278" s="19"/>
      <c r="E278" s="19"/>
      <c r="F278" s="19"/>
      <c r="G278" s="19"/>
      <c r="H278" s="22"/>
    </row>
    <row r="279" spans="1:8" s="246" customFormat="1" ht="26.25" customHeight="1">
      <c r="A279" s="19"/>
      <c r="B279" s="19"/>
      <c r="C279" s="19"/>
      <c r="D279" s="19"/>
      <c r="E279" s="19"/>
      <c r="F279" s="19"/>
      <c r="G279" s="19"/>
      <c r="H279" s="22"/>
    </row>
    <row r="280" spans="1:8" s="246" customFormat="1" ht="26.25" customHeight="1">
      <c r="A280" s="19"/>
      <c r="B280" s="19"/>
      <c r="C280" s="19"/>
      <c r="D280" s="19"/>
      <c r="E280" s="19"/>
      <c r="F280" s="19"/>
      <c r="G280" s="19"/>
      <c r="H280" s="22"/>
    </row>
    <row r="281" spans="1:8" s="246" customFormat="1" ht="26.25" customHeight="1">
      <c r="A281" s="19"/>
      <c r="B281" s="19"/>
      <c r="C281" s="19"/>
      <c r="D281" s="19"/>
      <c r="E281" s="19"/>
      <c r="F281" s="19"/>
      <c r="G281" s="19"/>
      <c r="H281" s="22"/>
    </row>
    <row r="282" spans="1:8" s="246" customFormat="1" ht="26.25" customHeight="1">
      <c r="A282" s="19"/>
      <c r="B282" s="19"/>
      <c r="C282" s="19"/>
      <c r="D282" s="19"/>
      <c r="E282" s="19"/>
      <c r="F282" s="19"/>
      <c r="G282" s="19"/>
      <c r="H282" s="22"/>
    </row>
    <row r="283" spans="1:8" s="246" customFormat="1" ht="26.25" customHeight="1">
      <c r="A283" s="19"/>
      <c r="B283" s="19"/>
      <c r="C283" s="19"/>
      <c r="D283" s="19"/>
      <c r="E283" s="19"/>
      <c r="F283" s="19"/>
      <c r="G283" s="19"/>
      <c r="H283" s="22"/>
    </row>
    <row r="284" spans="1:8" s="246" customFormat="1" ht="26.25" customHeight="1">
      <c r="A284" s="19"/>
      <c r="B284" s="19"/>
      <c r="C284" s="19"/>
      <c r="D284" s="19"/>
      <c r="E284" s="19"/>
      <c r="F284" s="19"/>
      <c r="G284" s="19"/>
      <c r="H284" s="22"/>
    </row>
    <row r="285" spans="1:8" s="246" customFormat="1" ht="26.25" customHeight="1">
      <c r="A285" s="19"/>
      <c r="B285" s="19"/>
      <c r="C285" s="19"/>
      <c r="D285" s="19"/>
      <c r="E285" s="19"/>
      <c r="F285" s="19"/>
      <c r="G285" s="19"/>
      <c r="H285" s="22"/>
    </row>
    <row r="286" spans="1:8" s="246" customFormat="1" ht="26.25" customHeight="1">
      <c r="A286" s="19"/>
      <c r="B286" s="19"/>
      <c r="C286" s="19"/>
      <c r="D286" s="19"/>
      <c r="E286" s="19"/>
      <c r="F286" s="19"/>
      <c r="G286" s="19"/>
      <c r="H286" s="22"/>
    </row>
    <row r="287" spans="1:8" s="246" customFormat="1" ht="26.25" customHeight="1">
      <c r="A287" s="19"/>
      <c r="B287" s="19"/>
      <c r="C287" s="19"/>
      <c r="D287" s="19"/>
      <c r="E287" s="19"/>
      <c r="F287" s="19"/>
      <c r="G287" s="19"/>
      <c r="H287" s="22"/>
    </row>
    <row r="288" spans="1:8" s="246" customFormat="1" ht="26.25" customHeight="1">
      <c r="A288" s="19"/>
      <c r="B288" s="19"/>
      <c r="C288" s="19"/>
      <c r="D288" s="19"/>
      <c r="E288" s="19"/>
      <c r="F288" s="19"/>
      <c r="G288" s="19"/>
      <c r="H288" s="22"/>
    </row>
    <row r="289" spans="1:8" s="246" customFormat="1" ht="26.25" customHeight="1">
      <c r="A289" s="19"/>
      <c r="B289" s="19"/>
      <c r="C289" s="19"/>
      <c r="D289" s="19"/>
      <c r="E289" s="19"/>
      <c r="F289" s="19"/>
      <c r="G289" s="19"/>
      <c r="H289" s="22"/>
    </row>
    <row r="290" spans="1:8" s="246" customFormat="1" ht="26.25" customHeight="1">
      <c r="A290" s="19"/>
      <c r="B290" s="19"/>
      <c r="C290" s="19"/>
      <c r="D290" s="19"/>
      <c r="E290" s="19"/>
      <c r="F290" s="19"/>
      <c r="G290" s="19"/>
      <c r="H290" s="22"/>
    </row>
    <row r="291" spans="1:8" s="246" customFormat="1" ht="26.25" customHeight="1">
      <c r="A291" s="19"/>
      <c r="B291" s="19"/>
      <c r="C291" s="19"/>
      <c r="D291" s="19"/>
      <c r="E291" s="19"/>
      <c r="F291" s="19"/>
      <c r="G291" s="19"/>
      <c r="H291" s="22"/>
    </row>
    <row r="292" spans="1:8" s="246" customFormat="1" ht="26.25" customHeight="1">
      <c r="A292" s="19"/>
      <c r="B292" s="19"/>
      <c r="C292" s="19"/>
      <c r="D292" s="19"/>
      <c r="E292" s="19"/>
      <c r="F292" s="19"/>
      <c r="G292" s="19"/>
      <c r="H292" s="22"/>
    </row>
    <row r="293" spans="1:8" s="246" customFormat="1" ht="26.25" customHeight="1">
      <c r="A293" s="19"/>
      <c r="B293" s="19"/>
      <c r="C293" s="19"/>
      <c r="D293" s="19"/>
      <c r="E293" s="19"/>
      <c r="F293" s="19"/>
      <c r="G293" s="19"/>
      <c r="H293" s="22"/>
    </row>
    <row r="294" spans="1:8" s="246" customFormat="1" ht="26.25" customHeight="1">
      <c r="A294" s="19"/>
      <c r="B294" s="19"/>
      <c r="C294" s="19"/>
      <c r="D294" s="19"/>
      <c r="E294" s="19"/>
      <c r="F294" s="19"/>
      <c r="G294" s="19"/>
      <c r="H294" s="22"/>
    </row>
    <row r="295" spans="1:8" s="246" customFormat="1" ht="26.25" customHeight="1">
      <c r="A295" s="19"/>
      <c r="B295" s="19"/>
      <c r="C295" s="19"/>
      <c r="D295" s="19"/>
      <c r="E295" s="19"/>
      <c r="F295" s="19"/>
      <c r="G295" s="19"/>
      <c r="H295" s="22"/>
    </row>
    <row r="296" spans="1:8" s="246" customFormat="1" ht="26.25" customHeight="1">
      <c r="A296" s="19"/>
      <c r="B296" s="19"/>
      <c r="C296" s="19"/>
      <c r="D296" s="19"/>
      <c r="E296" s="19"/>
      <c r="F296" s="19"/>
      <c r="G296" s="19"/>
      <c r="H296" s="22"/>
    </row>
    <row r="297" spans="1:8" s="246" customFormat="1" ht="26.25" customHeight="1">
      <c r="A297" s="19"/>
      <c r="B297" s="19"/>
      <c r="C297" s="19"/>
      <c r="D297" s="19"/>
      <c r="E297" s="19"/>
      <c r="F297" s="19"/>
      <c r="G297" s="19"/>
      <c r="H297" s="22"/>
    </row>
    <row r="298" spans="1:8" s="246" customFormat="1" ht="26.25" customHeight="1">
      <c r="A298" s="19"/>
      <c r="B298" s="19"/>
      <c r="C298" s="19"/>
      <c r="D298" s="19"/>
      <c r="E298" s="19"/>
      <c r="F298" s="19"/>
      <c r="G298" s="19"/>
      <c r="H298" s="22"/>
    </row>
    <row r="299" spans="1:8" s="246" customFormat="1" ht="26.25" customHeight="1">
      <c r="A299" s="19"/>
      <c r="B299" s="19"/>
      <c r="C299" s="19"/>
      <c r="D299" s="19"/>
      <c r="E299" s="19"/>
      <c r="F299" s="19"/>
      <c r="G299" s="19"/>
      <c r="H299" s="22"/>
    </row>
    <row r="300" spans="1:8" s="246" customFormat="1" ht="26.25" customHeight="1">
      <c r="A300" s="19"/>
      <c r="B300" s="19"/>
      <c r="C300" s="19"/>
      <c r="D300" s="19"/>
      <c r="E300" s="19"/>
      <c r="F300" s="19"/>
      <c r="G300" s="19"/>
      <c r="H300" s="22"/>
    </row>
    <row r="301" spans="1:8" s="246" customFormat="1" ht="26.25" customHeight="1">
      <c r="A301" s="19"/>
      <c r="B301" s="19"/>
      <c r="C301" s="19"/>
      <c r="D301" s="19"/>
      <c r="E301" s="19"/>
      <c r="F301" s="19"/>
      <c r="G301" s="19"/>
      <c r="H301" s="22"/>
    </row>
    <row r="302" spans="1:8" s="246" customFormat="1" ht="26.25" customHeight="1">
      <c r="A302" s="19"/>
      <c r="B302" s="19"/>
      <c r="C302" s="19"/>
      <c r="D302" s="19"/>
      <c r="E302" s="19"/>
      <c r="F302" s="19"/>
      <c r="G302" s="19"/>
      <c r="H302" s="22"/>
    </row>
    <row r="303" spans="1:8" s="246" customFormat="1" ht="26.25" customHeight="1">
      <c r="A303" s="19"/>
      <c r="B303" s="19"/>
      <c r="C303" s="19"/>
      <c r="D303" s="19"/>
      <c r="E303" s="19"/>
      <c r="F303" s="19"/>
      <c r="G303" s="19"/>
      <c r="H303" s="22"/>
    </row>
    <row r="304" spans="1:8" s="246" customFormat="1" ht="26.25" customHeight="1">
      <c r="A304" s="19"/>
      <c r="B304" s="19"/>
      <c r="C304" s="19"/>
      <c r="D304" s="19"/>
      <c r="E304" s="19"/>
      <c r="F304" s="19"/>
      <c r="G304" s="19"/>
      <c r="H304" s="22"/>
    </row>
    <row r="305" spans="1:8" s="246" customFormat="1" ht="26.25" customHeight="1">
      <c r="A305" s="19"/>
      <c r="B305" s="19"/>
      <c r="C305" s="19"/>
      <c r="D305" s="19"/>
      <c r="E305" s="19"/>
      <c r="F305" s="19"/>
      <c r="G305" s="19"/>
      <c r="H305" s="22"/>
    </row>
    <row r="306" spans="1:8" s="246" customFormat="1" ht="26.25" customHeight="1">
      <c r="A306" s="19"/>
      <c r="B306" s="19"/>
      <c r="C306" s="19"/>
      <c r="D306" s="19"/>
      <c r="E306" s="19"/>
      <c r="F306" s="19"/>
      <c r="G306" s="19"/>
      <c r="H306" s="22"/>
    </row>
    <row r="307" spans="1:8" s="246" customFormat="1" ht="26.25" customHeight="1">
      <c r="A307" s="19"/>
      <c r="B307" s="19"/>
      <c r="C307" s="19"/>
      <c r="D307" s="19"/>
      <c r="E307" s="19"/>
      <c r="F307" s="19"/>
      <c r="G307" s="19"/>
      <c r="H307" s="22"/>
    </row>
  </sheetData>
  <sheetProtection/>
  <mergeCells count="33">
    <mergeCell ref="C57:E57"/>
    <mergeCell ref="C38:E38"/>
    <mergeCell ref="A52:G52"/>
    <mergeCell ref="A60:A61"/>
    <mergeCell ref="B60:B61"/>
    <mergeCell ref="C60:E60"/>
    <mergeCell ref="A53:A54"/>
    <mergeCell ref="B53:B54"/>
    <mergeCell ref="C53:E53"/>
    <mergeCell ref="A59:G59"/>
    <mergeCell ref="A31:A32"/>
    <mergeCell ref="B31:B32"/>
    <mergeCell ref="C31:E31"/>
    <mergeCell ref="A38:A39"/>
    <mergeCell ref="B38:B39"/>
    <mergeCell ref="A45:E45"/>
    <mergeCell ref="A46:A47"/>
    <mergeCell ref="B46:B47"/>
    <mergeCell ref="C46:E46"/>
    <mergeCell ref="B24:B25"/>
    <mergeCell ref="A11:A12"/>
    <mergeCell ref="B11:B12"/>
    <mergeCell ref="C11:E11"/>
    <mergeCell ref="A3:G3"/>
    <mergeCell ref="A23:G23"/>
    <mergeCell ref="A37:E37"/>
    <mergeCell ref="A10:G10"/>
    <mergeCell ref="A4:A5"/>
    <mergeCell ref="C24:E24"/>
    <mergeCell ref="B4:B5"/>
    <mergeCell ref="C4:E4"/>
    <mergeCell ref="A30:G30"/>
    <mergeCell ref="A24:A25"/>
  </mergeCells>
  <printOptions/>
  <pageMargins left="0.7086614173228347" right="0.15748031496062992" top="0.4330708661417323" bottom="0.35433070866141736" header="0.2755905511811024" footer="0.1968503937007874"/>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TRF1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Luiz Alberto</dc:creator>
  <cp:keywords/>
  <dc:description/>
  <cp:lastModifiedBy>marcia.bassit</cp:lastModifiedBy>
  <cp:lastPrinted>2007-11-20T23:30:40Z</cp:lastPrinted>
  <dcterms:created xsi:type="dcterms:W3CDTF">2007-11-18T21:36:24Z</dcterms:created>
  <dcterms:modified xsi:type="dcterms:W3CDTF">2007-11-21T00:06:06Z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1046</vt:i4>
  </property>
</Properties>
</file>